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3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Прилож5!$A$1:$J$60</definedName>
  </definedNames>
  <calcPr calcId="124519"/>
</workbook>
</file>

<file path=xl/calcChain.xml><?xml version="1.0" encoding="utf-8"?>
<calcChain xmlns="http://schemas.openxmlformats.org/spreadsheetml/2006/main">
  <c r="H16" i="6"/>
  <c r="H15"/>
  <c r="F21" i="5"/>
  <c r="G21"/>
  <c r="E21"/>
  <c r="F14"/>
  <c r="E14"/>
  <c r="E15"/>
  <c r="F26"/>
  <c r="F24"/>
  <c r="F22"/>
  <c r="F16"/>
  <c r="E23" i="4"/>
  <c r="F23"/>
  <c r="D23"/>
  <c r="F65" i="1"/>
  <c r="G65"/>
  <c r="E66"/>
  <c r="E64" s="1"/>
  <c r="F66"/>
  <c r="G66"/>
  <c r="H66"/>
  <c r="H64" s="1"/>
  <c r="H63" s="1"/>
  <c r="F67"/>
  <c r="G67"/>
  <c r="F68"/>
  <c r="G68"/>
  <c r="D68" l="1"/>
  <c r="D67"/>
  <c r="D65"/>
  <c r="D66"/>
  <c r="G64"/>
  <c r="G63" s="1"/>
  <c r="E63"/>
  <c r="F64"/>
  <c r="F63" s="1"/>
  <c r="J52" i="7"/>
  <c r="I43"/>
  <c r="I44"/>
  <c r="J44" s="1"/>
  <c r="J46"/>
  <c r="I47"/>
  <c r="J47" s="1"/>
  <c r="I30"/>
  <c r="J19"/>
  <c r="J20"/>
  <c r="J21"/>
  <c r="J23"/>
  <c r="J24"/>
  <c r="J25"/>
  <c r="I26"/>
  <c r="I27"/>
  <c r="J27" s="1"/>
  <c r="J29"/>
  <c r="I33"/>
  <c r="J33"/>
  <c r="J32" s="1"/>
  <c r="D119" i="1"/>
  <c r="D122" s="1"/>
  <c r="E119"/>
  <c r="E122" s="1"/>
  <c r="F119"/>
  <c r="F122" s="1"/>
  <c r="G119"/>
  <c r="G122" s="1"/>
  <c r="C119"/>
  <c r="E12"/>
  <c r="F12"/>
  <c r="G12"/>
  <c r="H12"/>
  <c r="D80"/>
  <c r="D78"/>
  <c r="D58"/>
  <c r="D55"/>
  <c r="D53"/>
  <c r="D44"/>
  <c r="D45"/>
  <c r="H43"/>
  <c r="H42" s="1"/>
  <c r="G43"/>
  <c r="G42" s="1"/>
  <c r="F43"/>
  <c r="F42" s="1"/>
  <c r="D13"/>
  <c r="D14"/>
  <c r="D15"/>
  <c r="D17"/>
  <c r="D18"/>
  <c r="D19"/>
  <c r="D20"/>
  <c r="D21"/>
  <c r="D22"/>
  <c r="D23"/>
  <c r="D24"/>
  <c r="D25"/>
  <c r="H16"/>
  <c r="G16"/>
  <c r="F16"/>
  <c r="I27" i="6"/>
  <c r="H28"/>
  <c r="I28" s="1"/>
  <c r="H29"/>
  <c r="I26"/>
  <c r="I16"/>
  <c r="I15" s="1"/>
  <c r="F23" i="5"/>
  <c r="G16"/>
  <c r="J48" i="7"/>
  <c r="I18" i="6"/>
  <c r="I32"/>
  <c r="G31"/>
  <c r="F16" i="4"/>
  <c r="F14"/>
  <c r="F12"/>
  <c r="F18"/>
  <c r="I32" i="7"/>
  <c r="J28"/>
  <c r="J26"/>
  <c r="J18"/>
  <c r="J43"/>
  <c r="J41"/>
  <c r="J22"/>
  <c r="G14" i="6"/>
  <c r="G15"/>
  <c r="I25"/>
  <c r="I24"/>
  <c r="G25" i="5"/>
  <c r="G14" s="1"/>
  <c r="G17"/>
  <c r="G19"/>
  <c r="H51" i="7"/>
  <c r="H50" s="1"/>
  <c r="H49" s="1"/>
  <c r="H33"/>
  <c r="H32" s="1"/>
  <c r="H30"/>
  <c r="H16"/>
  <c r="E16" i="1"/>
  <c r="E26"/>
  <c r="E28"/>
  <c r="E29"/>
  <c r="E30"/>
  <c r="E32"/>
  <c r="E33"/>
  <c r="E34"/>
  <c r="E37"/>
  <c r="E38"/>
  <c r="E39"/>
  <c r="E43"/>
  <c r="E42" s="1"/>
  <c r="E51"/>
  <c r="E50" s="1"/>
  <c r="E60"/>
  <c r="E57" s="1"/>
  <c r="E56" s="1"/>
  <c r="E72"/>
  <c r="E70" s="1"/>
  <c r="E69" s="1"/>
  <c r="E76"/>
  <c r="E75" s="1"/>
  <c r="E79"/>
  <c r="E82"/>
  <c r="E83"/>
  <c r="E85"/>
  <c r="H51"/>
  <c r="H50" s="1"/>
  <c r="H18" i="6"/>
  <c r="G27" i="5"/>
  <c r="G28"/>
  <c r="F25"/>
  <c r="F19"/>
  <c r="F21" i="4"/>
  <c r="F22"/>
  <c r="E18"/>
  <c r="E16"/>
  <c r="E14"/>
  <c r="E12"/>
  <c r="D16"/>
  <c r="D12"/>
  <c r="Q27" i="2"/>
  <c r="E21"/>
  <c r="F21"/>
  <c r="G21"/>
  <c r="J21"/>
  <c r="K21"/>
  <c r="L21"/>
  <c r="M21"/>
  <c r="N21"/>
  <c r="O21"/>
  <c r="P21"/>
  <c r="Q34"/>
  <c r="Q35"/>
  <c r="Q30"/>
  <c r="Q31"/>
  <c r="Q32"/>
  <c r="Q33"/>
  <c r="E29"/>
  <c r="F29"/>
  <c r="G29"/>
  <c r="I29"/>
  <c r="J29"/>
  <c r="K29"/>
  <c r="L29"/>
  <c r="M29"/>
  <c r="N29"/>
  <c r="O29"/>
  <c r="P29"/>
  <c r="E14"/>
  <c r="F14"/>
  <c r="G14"/>
  <c r="I14"/>
  <c r="K14"/>
  <c r="L14"/>
  <c r="M14"/>
  <c r="N14"/>
  <c r="O14"/>
  <c r="P14"/>
  <c r="E39"/>
  <c r="F39"/>
  <c r="G39"/>
  <c r="J39"/>
  <c r="K39"/>
  <c r="M39"/>
  <c r="N39"/>
  <c r="O39"/>
  <c r="P39"/>
  <c r="E36"/>
  <c r="F36"/>
  <c r="G36"/>
  <c r="I36"/>
  <c r="J36"/>
  <c r="K36"/>
  <c r="L36"/>
  <c r="M36"/>
  <c r="N36"/>
  <c r="O36"/>
  <c r="P36"/>
  <c r="E18"/>
  <c r="F18"/>
  <c r="G18"/>
  <c r="I18"/>
  <c r="J18"/>
  <c r="K18"/>
  <c r="L18"/>
  <c r="M18"/>
  <c r="N18"/>
  <c r="O18"/>
  <c r="P18"/>
  <c r="D18"/>
  <c r="E11"/>
  <c r="F11"/>
  <c r="G11"/>
  <c r="I11"/>
  <c r="J11"/>
  <c r="K11"/>
  <c r="L11"/>
  <c r="M11"/>
  <c r="N11"/>
  <c r="O11"/>
  <c r="P11"/>
  <c r="D11"/>
  <c r="Q9"/>
  <c r="E6"/>
  <c r="F6"/>
  <c r="G6"/>
  <c r="I6"/>
  <c r="J6"/>
  <c r="K6"/>
  <c r="L6"/>
  <c r="M6"/>
  <c r="N6"/>
  <c r="O6"/>
  <c r="P6"/>
  <c r="Q5"/>
  <c r="Q7"/>
  <c r="Q6" s="1"/>
  <c r="Q8"/>
  <c r="Q10"/>
  <c r="Q12"/>
  <c r="Q13"/>
  <c r="Q11" s="1"/>
  <c r="Q15"/>
  <c r="Q16"/>
  <c r="Q17"/>
  <c r="Q19"/>
  <c r="Q20"/>
  <c r="Q22"/>
  <c r="Q23"/>
  <c r="Q24"/>
  <c r="Q25"/>
  <c r="Q26"/>
  <c r="Q28"/>
  <c r="Q37"/>
  <c r="Q36" s="1"/>
  <c r="Q38"/>
  <c r="Q40"/>
  <c r="Q41"/>
  <c r="Q42"/>
  <c r="F26" i="1"/>
  <c r="G26"/>
  <c r="H26"/>
  <c r="G24" i="6"/>
  <c r="C114" i="1"/>
  <c r="G86"/>
  <c r="F86"/>
  <c r="H85"/>
  <c r="G85"/>
  <c r="F85"/>
  <c r="G84"/>
  <c r="F84"/>
  <c r="H83"/>
  <c r="G83"/>
  <c r="F83"/>
  <c r="H82"/>
  <c r="G82"/>
  <c r="F82"/>
  <c r="H79"/>
  <c r="G79"/>
  <c r="F79"/>
  <c r="H76"/>
  <c r="H75" s="1"/>
  <c r="G76"/>
  <c r="G75" s="1"/>
  <c r="F76"/>
  <c r="F75" s="1"/>
  <c r="G73"/>
  <c r="F73"/>
  <c r="H72"/>
  <c r="H70" s="1"/>
  <c r="H69" s="1"/>
  <c r="G72"/>
  <c r="F72"/>
  <c r="G71"/>
  <c r="F71"/>
  <c r="G61"/>
  <c r="F61"/>
  <c r="H60"/>
  <c r="H57" s="1"/>
  <c r="H56" s="1"/>
  <c r="G60"/>
  <c r="F60"/>
  <c r="G59"/>
  <c r="F59"/>
  <c r="G54"/>
  <c r="G51" s="1"/>
  <c r="G50" s="1"/>
  <c r="F54"/>
  <c r="G41"/>
  <c r="G40" s="1"/>
  <c r="F41"/>
  <c r="F40" s="1"/>
  <c r="H39"/>
  <c r="G39"/>
  <c r="F39"/>
  <c r="H38"/>
  <c r="G38"/>
  <c r="F38"/>
  <c r="H37"/>
  <c r="G37"/>
  <c r="F37"/>
  <c r="G35"/>
  <c r="F35"/>
  <c r="H34"/>
  <c r="G34"/>
  <c r="F34"/>
  <c r="H33"/>
  <c r="G33"/>
  <c r="F33"/>
  <c r="H32"/>
  <c r="G32"/>
  <c r="F32"/>
  <c r="H30"/>
  <c r="G30"/>
  <c r="F30"/>
  <c r="H29"/>
  <c r="G29"/>
  <c r="F29"/>
  <c r="H28"/>
  <c r="G28"/>
  <c r="F28"/>
  <c r="D14" i="4"/>
  <c r="D18"/>
  <c r="G18" i="6"/>
  <c r="J61" i="7"/>
  <c r="J60"/>
  <c r="J54"/>
  <c r="E28" i="5"/>
  <c r="E27"/>
  <c r="E18"/>
  <c r="F18" s="1"/>
  <c r="G18" s="1"/>
  <c r="D22" i="4"/>
  <c r="J43" i="2" l="1"/>
  <c r="D64" i="1"/>
  <c r="G27"/>
  <c r="D63"/>
  <c r="F81"/>
  <c r="H81"/>
  <c r="F70"/>
  <c r="D79"/>
  <c r="H27"/>
  <c r="D54"/>
  <c r="D16"/>
  <c r="H11"/>
  <c r="D42"/>
  <c r="D43"/>
  <c r="H15" i="7"/>
  <c r="J31"/>
  <c r="J30" s="1"/>
  <c r="I39"/>
  <c r="H14" i="6"/>
  <c r="Q29" i="2"/>
  <c r="I15" i="7"/>
  <c r="E43" i="2"/>
  <c r="F51" i="1"/>
  <c r="F50" s="1"/>
  <c r="Q14" i="2"/>
  <c r="E27" i="1"/>
  <c r="H30" i="6"/>
  <c r="F69" i="1"/>
  <c r="M43" i="2"/>
  <c r="E81" i="1"/>
  <c r="F27"/>
  <c r="Q18" i="2"/>
  <c r="I14" i="6"/>
  <c r="G11" i="1"/>
  <c r="D12"/>
  <c r="F11"/>
  <c r="G24" i="5"/>
  <c r="G23" s="1"/>
  <c r="F11" i="4"/>
  <c r="F27" s="1"/>
  <c r="E11"/>
  <c r="H25" s="1"/>
  <c r="H49" i="1"/>
  <c r="I51" i="7"/>
  <c r="I50" s="1"/>
  <c r="I49" s="1"/>
  <c r="J53"/>
  <c r="J51" s="1"/>
  <c r="J45"/>
  <c r="J17"/>
  <c r="I31" i="6"/>
  <c r="I30" s="1"/>
  <c r="D43" i="2"/>
  <c r="D11" i="4"/>
  <c r="E49" i="1"/>
  <c r="O43" i="2"/>
  <c r="L43"/>
  <c r="G43"/>
  <c r="P43"/>
  <c r="N43"/>
  <c r="K43"/>
  <c r="I43"/>
  <c r="F43"/>
  <c r="C122" i="1"/>
  <c r="G70"/>
  <c r="G69" s="1"/>
  <c r="G81"/>
  <c r="F57"/>
  <c r="F56" s="1"/>
  <c r="F49" s="1"/>
  <c r="G57"/>
  <c r="G56" s="1"/>
  <c r="J59" i="7"/>
  <c r="D21" i="4"/>
  <c r="J15" i="7" l="1"/>
  <c r="H110" i="1"/>
  <c r="D11"/>
  <c r="Q43" i="2"/>
  <c r="D56" i="1"/>
  <c r="D57"/>
  <c r="G49"/>
  <c r="G110" s="1"/>
  <c r="J39" i="7"/>
  <c r="J50"/>
  <c r="J49" s="1"/>
  <c r="E27" i="4"/>
  <c r="G25"/>
  <c r="I25" s="1"/>
  <c r="D27"/>
  <c r="G23" i="6"/>
  <c r="I29"/>
  <c r="D26" i="1"/>
  <c r="D29" i="4"/>
  <c r="D33" s="1"/>
  <c r="D28" l="1"/>
  <c r="G30" i="6" l="1"/>
  <c r="E25" i="5"/>
  <c r="D109" i="1" l="1"/>
  <c r="D103"/>
  <c r="D99"/>
  <c r="D93"/>
  <c r="D89"/>
  <c r="D52"/>
  <c r="D76"/>
  <c r="D75" s="1"/>
  <c r="D108"/>
  <c r="D106"/>
  <c r="D104"/>
  <c r="D102"/>
  <c r="D100"/>
  <c r="D98"/>
  <c r="D96"/>
  <c r="D94"/>
  <c r="D92"/>
  <c r="D90"/>
  <c r="D88"/>
  <c r="D83"/>
  <c r="D82"/>
  <c r="D77"/>
  <c r="D74"/>
  <c r="D107"/>
  <c r="D105"/>
  <c r="D101"/>
  <c r="D97"/>
  <c r="D95"/>
  <c r="D91"/>
  <c r="D87"/>
  <c r="D46"/>
  <c r="D84"/>
  <c r="D39"/>
  <c r="D71"/>
  <c r="D59"/>
  <c r="D85"/>
  <c r="D33"/>
  <c r="D41"/>
  <c r="D28"/>
  <c r="D32"/>
  <c r="D62"/>
  <c r="D40"/>
  <c r="D86"/>
  <c r="D37"/>
  <c r="D73"/>
  <c r="D61"/>
  <c r="D60"/>
  <c r="D72"/>
  <c r="D35"/>
  <c r="D29"/>
  <c r="D34"/>
  <c r="D38"/>
  <c r="D70"/>
  <c r="D30"/>
  <c r="D69"/>
  <c r="D81"/>
  <c r="D27"/>
  <c r="D51" l="1"/>
  <c r="D50" s="1"/>
  <c r="D49" s="1"/>
</calcChain>
</file>

<file path=xl/sharedStrings.xml><?xml version="1.0" encoding="utf-8"?>
<sst xmlns="http://schemas.openxmlformats.org/spreadsheetml/2006/main" count="559" uniqueCount="273">
  <si>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</si>
  <si>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</si>
  <si>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</si>
  <si>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</si>
  <si>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</si>
  <si>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</si>
  <si>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</si>
  <si>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</si>
  <si>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</si>
  <si>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</si>
  <si>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</si>
  <si>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</si>
  <si>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</si>
  <si>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</si>
  <si>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</si>
  <si>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1 14 00000 00 0000 000</t>
  </si>
  <si>
    <t>Доходы от  продажи  материальных  и  нематериальных  активов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</si>
  <si>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</si>
  <si>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</si>
  <si>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</si>
  <si>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</si>
  <si>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</si>
  <si>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</si>
  <si>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</si>
  <si>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</si>
  <si>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</si>
  <si>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</si>
  <si>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</si>
  <si>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</si>
  <si>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</si>
  <si>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</si>
  <si>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</si>
  <si>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</si>
  <si>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</si>
  <si>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</si>
  <si>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</si>
  <si>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</si>
  <si>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</si>
  <si>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</si>
  <si>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</si>
  <si>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</si>
  <si>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</si>
  <si>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</si>
  <si>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</si>
  <si>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</si>
  <si>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</si>
  <si>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</si>
  <si>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</si>
  <si>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</si>
  <si>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</si>
  <si>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</si>
  <si>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</si>
  <si>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</si>
  <si>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</si>
  <si>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</si>
  <si>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</si>
  <si>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</si>
  <si>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</si>
  <si>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</si>
  <si>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</si>
  <si>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</si>
  <si>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</si>
  <si>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</si>
  <si>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</si>
  <si>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</si>
  <si>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</si>
  <si>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</si>
  <si>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</si>
  <si>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</si>
  <si>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</si>
  <si>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</si>
  <si>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</si>
  <si>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</si>
  <si>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</si>
  <si>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</si>
  <si>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</si>
  <si>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</si>
  <si>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</si>
  <si>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</si>
  <si>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</si>
  <si>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</si>
  <si>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</si>
  <si>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</si>
  <si>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</si>
  <si>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</si>
  <si>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</si>
  <si>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</si>
  <si>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</si>
  <si>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</si>
  <si>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</si>
  <si>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</si>
  <si>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</si>
  <si>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</si>
  <si>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</si>
  <si>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</si>
  <si>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 xml:space="preserve"> "Утверждаю"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</si>
  <si>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</si>
  <si>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</si>
  <si>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</si>
  <si>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</si>
  <si>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</si>
  <si>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</si>
  <si>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</si>
  <si>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</si>
  <si>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</si>
  <si>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</si>
  <si>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</si>
  <si>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</si>
  <si>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</si>
  <si>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</si>
  <si>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</si>
  <si>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</si>
  <si>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</si>
  <si>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</si>
  <si>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</si>
  <si>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</si>
  <si>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</si>
  <si>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</si>
  <si>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</si>
  <si>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</si>
  <si>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</si>
  <si>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</si>
  <si>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</si>
  <si>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</si>
  <si>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</si>
  <si>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</si>
  <si>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</si>
  <si>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</si>
  <si>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</si>
  <si>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</si>
  <si>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</si>
  <si>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</si>
  <si>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</si>
  <si>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</si>
  <si>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>Культура, Всего:</t>
  </si>
  <si>
    <t>Клубы, итого:(0801)</t>
  </si>
  <si>
    <t>Дотация для финансирования учреждений культуры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</si>
  <si>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</si>
  <si>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</si>
  <si>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</si>
  <si>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</si>
  <si>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</si>
  <si>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</si>
  <si>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</si>
  <si>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</si>
  <si>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</si>
  <si>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</si>
  <si>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ЕСХН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</si>
  <si>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</si>
  <si>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</si>
  <si>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</si>
  <si>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</si>
  <si>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</si>
  <si>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</si>
  <si>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Общегос. вопросы 0104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</si>
  <si>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</si>
  <si>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</si>
  <si>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</si>
  <si>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</si>
  <si>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</si>
  <si>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</si>
  <si>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</si>
  <si>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</si>
  <si>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</si>
  <si>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</si>
  <si>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</si>
  <si>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</si>
  <si>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</si>
  <si>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</si>
  <si>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</si>
  <si>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</si>
  <si>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</si>
  <si>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</si>
  <si>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</si>
  <si>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</si>
  <si>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</si>
  <si>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</si>
  <si>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</si>
  <si>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</si>
  <si>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</si>
  <si>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</si>
  <si>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</si>
  <si>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</si>
  <si>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</si>
  <si>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</si>
  <si>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</si>
  <si>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</si>
  <si>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</si>
  <si>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</si>
  <si>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</si>
  <si>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</si>
  <si>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</si>
  <si>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</si>
  <si>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</si>
  <si>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</si>
  <si>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</si>
  <si>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</si>
  <si>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</si>
  <si>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9986000100</t>
  </si>
  <si>
    <t>9986000500</t>
  </si>
  <si>
    <t>9986000200</t>
  </si>
  <si>
    <t>9986000400</t>
  </si>
  <si>
    <t>2020100590</t>
  </si>
  <si>
    <t>129</t>
  </si>
  <si>
    <t>851</t>
  </si>
  <si>
    <t>119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</si>
  <si>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</si>
  <si>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</si>
  <si>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</si>
  <si>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</si>
  <si>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</si>
  <si>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</si>
  <si>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</si>
  <si>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</si>
  <si>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</si>
  <si>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</si>
  <si>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9983420400</t>
  </si>
  <si>
    <t>9982229906</t>
  </si>
  <si>
    <t>9986220103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</si>
  <si>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</si>
  <si>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</si>
  <si>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</si>
  <si>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</si>
  <si>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</si>
  <si>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</si>
  <si>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</si>
  <si>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>_______________А.А.Магомедов</t>
  </si>
  <si>
    <t>на 2019-2021 год</t>
  </si>
  <si>
    <t>2020 г.</t>
  </si>
  <si>
    <t>2019 г.</t>
  </si>
  <si>
    <t>2021 г.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</si>
  <si>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</si>
  <si>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</si>
  <si>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</si>
  <si>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</si>
  <si>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9982120401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</si>
  <si>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</si>
  <si>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</si>
  <si>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</si>
  <si>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</si>
  <si>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</si>
  <si>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</si>
  <si>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</si>
  <si>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</si>
  <si>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</si>
  <si>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</si>
  <si>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</si>
  <si>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9983460500</t>
  </si>
  <si>
    <t>к решению "О бюджете МО « село Морское»</t>
  </si>
  <si>
    <t xml:space="preserve">Прогноз доходов бюджета МО « село Морское » на 2019-2021 год                                                                           </t>
  </si>
  <si>
    <t>Национальная экономика</t>
  </si>
  <si>
    <t>Другие вопросы в области нац. экономики</t>
  </si>
  <si>
    <t>12</t>
  </si>
  <si>
    <t xml:space="preserve"> </t>
  </si>
  <si>
    <t>к решению "О бюджете МО « село Морское  »</t>
  </si>
  <si>
    <t>к решению "О бюджете МО « село Морское"на 2019-2021годов  »</t>
  </si>
  <si>
    <r>
      <t>Д</t>
    </r>
    <r>
      <rPr>
        <sz val="10.5"/>
        <rFont val="Times New Roman"/>
        <family val="1"/>
        <charset val="204"/>
      </rPr>
      <t>ругие вопросы в области нац. экономики</t>
    </r>
  </si>
  <si>
    <t xml:space="preserve">   Глава МО "село Морское"</t>
  </si>
  <si>
    <t xml:space="preserve">   адм. МО "Дахадаевский район"                                                         _________Р. Гасангусейнов</t>
  </si>
  <si>
    <t>расходов   администрации МО "село Морское"  на 2019 г.</t>
  </si>
  <si>
    <t>Другие вопросы нац.экономики</t>
  </si>
  <si>
    <t>уплата прочих налогов</t>
  </si>
  <si>
    <t>Парус  и прочее</t>
  </si>
  <si>
    <t>нац. \кономика</t>
  </si>
  <si>
    <t xml:space="preserve">                Глава МО "село Морское"_______________ Гасангусейнов Р. А.</t>
  </si>
  <si>
    <t>Расчётные  показатели  к  проекту  бюджета МО "село Морское"  на  2019год.</t>
  </si>
  <si>
    <t>1 01 02010 01 1000 110</t>
  </si>
  <si>
    <t>1 05 03010 01 1000 110</t>
  </si>
  <si>
    <t>1 06 01030 10 1000 110</t>
  </si>
  <si>
    <t>от20.02.2019 г  № 2</t>
  </si>
  <si>
    <t>от 20.02.2019 г № 2</t>
  </si>
  <si>
    <t>от 20.02.2019 г  № 2</t>
  </si>
  <si>
    <r>
      <t xml:space="preserve">                  </t>
    </r>
    <r>
      <rPr>
        <b/>
        <u/>
        <sz val="10"/>
        <rFont val="Arial Cyr"/>
        <charset val="204"/>
      </rPr>
      <t xml:space="preserve">  " 21 "февраля 2019 </t>
    </r>
    <r>
      <rPr>
        <b/>
        <sz val="10"/>
        <rFont val="Arial Cyr"/>
        <charset val="204"/>
      </rPr>
      <t>г.</t>
    </r>
  </si>
</sst>
</file>

<file path=xl/styles.xml><?xml version="1.0" encoding="utf-8"?>
<styleSheet xmlns="http://schemas.openxmlformats.org/spreadsheetml/2006/main">
  <numFmts count="2">
    <numFmt numFmtId="164" formatCode="#,##0_р_."/>
    <numFmt numFmtId="165" formatCode="#,##0.00000000"/>
  </numFmts>
  <fonts count="53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u/>
      <sz val="10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0" fillId="0" borderId="0" xfId="0" applyBorder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13" fillId="2" borderId="0" xfId="0" applyFont="1" applyFill="1" applyAlignment="1"/>
    <xf numFmtId="0" fontId="0" fillId="2" borderId="3" xfId="0" applyFill="1" applyBorder="1" applyAlignment="1">
      <alignment horizontal="center"/>
    </xf>
    <xf numFmtId="1" fontId="0" fillId="2" borderId="0" xfId="0" applyNumberFormat="1" applyFill="1"/>
    <xf numFmtId="0" fontId="5" fillId="2" borderId="3" xfId="0" applyFont="1" applyFill="1" applyBorder="1" applyAlignment="1">
      <alignment horizontal="center"/>
    </xf>
    <xf numFmtId="1" fontId="5" fillId="2" borderId="3" xfId="0" applyNumberFormat="1" applyFont="1" applyFill="1" applyBorder="1"/>
    <xf numFmtId="1" fontId="0" fillId="2" borderId="3" xfId="0" applyNumberFormat="1" applyFill="1" applyBorder="1"/>
    <xf numFmtId="49" fontId="1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vertical="center"/>
    </xf>
    <xf numFmtId="49" fontId="15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2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7" fillId="0" borderId="3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1" fontId="27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vertical="center" wrapText="1"/>
    </xf>
    <xf numFmtId="1" fontId="30" fillId="4" borderId="3" xfId="0" applyNumberFormat="1" applyFont="1" applyFill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left" vertical="center" wrapText="1"/>
    </xf>
    <xf numFmtId="1" fontId="26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2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27" fillId="4" borderId="3" xfId="0" applyNumberFormat="1" applyFont="1" applyFill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3" fillId="4" borderId="3" xfId="0" applyFont="1" applyFill="1" applyBorder="1" applyAlignment="1">
      <alignment vertical="center" wrapText="1"/>
    </xf>
    <xf numFmtId="0" fontId="21" fillId="4" borderId="3" xfId="0" applyFont="1" applyFill="1" applyBorder="1" applyAlignment="1">
      <alignment horizontal="left" vertical="center" wrapText="1"/>
    </xf>
    <xf numFmtId="0" fontId="3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2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1" fontId="31" fillId="3" borderId="3" xfId="0" applyNumberFormat="1" applyFont="1" applyFill="1" applyBorder="1" applyAlignment="1">
      <alignment horizontal="center" vertical="center" wrapText="1"/>
    </xf>
    <xf numFmtId="2" fontId="33" fillId="0" borderId="0" xfId="0" applyNumberFormat="1" applyFont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36" fillId="0" borderId="3" xfId="0" applyNumberFormat="1" applyFont="1" applyFill="1" applyBorder="1" applyAlignment="1" applyProtection="1">
      <alignment horizontal="center" vertical="top"/>
    </xf>
    <xf numFmtId="0" fontId="37" fillId="0" borderId="3" xfId="0" applyNumberFormat="1" applyFont="1" applyFill="1" applyBorder="1" applyAlignment="1" applyProtection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5" fillId="0" borderId="3" xfId="0" applyNumberFormat="1" applyFont="1" applyFill="1" applyBorder="1" applyAlignment="1" applyProtection="1">
      <alignment horizontal="center" vertical="top"/>
    </xf>
    <xf numFmtId="0" fontId="38" fillId="0" borderId="3" xfId="0" applyNumberFormat="1" applyFont="1" applyFill="1" applyBorder="1" applyAlignment="1" applyProtection="1">
      <alignment horizontal="left" vertical="top"/>
    </xf>
    <xf numFmtId="164" fontId="22" fillId="0" borderId="3" xfId="0" applyNumberFormat="1" applyFont="1" applyBorder="1" applyAlignment="1">
      <alignment horizontal="center"/>
    </xf>
    <xf numFmtId="0" fontId="38" fillId="0" borderId="3" xfId="0" applyNumberFormat="1" applyFont="1" applyFill="1" applyBorder="1" applyAlignment="1" applyProtection="1">
      <alignment horizontal="left" vertical="top" wrapText="1"/>
    </xf>
    <xf numFmtId="0" fontId="39" fillId="0" borderId="3" xfId="0" applyNumberFormat="1" applyFont="1" applyFill="1" applyBorder="1" applyAlignment="1" applyProtection="1">
      <alignment horizontal="left" vertical="top"/>
    </xf>
    <xf numFmtId="0" fontId="40" fillId="0" borderId="3" xfId="0" applyNumberFormat="1" applyFont="1" applyFill="1" applyBorder="1" applyAlignment="1" applyProtection="1">
      <alignment horizontal="left" vertical="top"/>
    </xf>
    <xf numFmtId="0" fontId="42" fillId="0" borderId="3" xfId="0" applyNumberFormat="1" applyFont="1" applyFill="1" applyBorder="1" applyAlignment="1" applyProtection="1">
      <alignment vertical="top"/>
    </xf>
    <xf numFmtId="0" fontId="43" fillId="0" borderId="3" xfId="0" applyNumberFormat="1" applyFont="1" applyFill="1" applyBorder="1" applyAlignment="1" applyProtection="1">
      <alignment vertical="top"/>
    </xf>
    <xf numFmtId="49" fontId="38" fillId="0" borderId="3" xfId="0" applyNumberFormat="1" applyFont="1" applyFill="1" applyBorder="1" applyAlignment="1" applyProtection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4" fillId="0" borderId="3" xfId="0" applyNumberFormat="1" applyFont="1" applyFill="1" applyBorder="1" applyAlignment="1" applyProtection="1">
      <alignment horizontal="center" vertical="top"/>
    </xf>
    <xf numFmtId="49" fontId="43" fillId="0" borderId="3" xfId="0" applyNumberFormat="1" applyFont="1" applyFill="1" applyBorder="1" applyAlignment="1" applyProtection="1">
      <alignment vertical="top" wrapText="1"/>
    </xf>
    <xf numFmtId="49" fontId="43" fillId="0" borderId="3" xfId="0" applyNumberFormat="1" applyFont="1" applyFill="1" applyBorder="1" applyAlignment="1" applyProtection="1">
      <alignment vertical="top"/>
    </xf>
    <xf numFmtId="0" fontId="45" fillId="0" borderId="3" xfId="0" applyNumberFormat="1" applyFont="1" applyFill="1" applyBorder="1" applyAlignment="1" applyProtection="1">
      <alignment horizontal="center" vertical="top"/>
    </xf>
    <xf numFmtId="0" fontId="46" fillId="0" borderId="3" xfId="0" applyNumberFormat="1" applyFont="1" applyFill="1" applyBorder="1" applyAlignment="1" applyProtection="1">
      <alignment vertical="top"/>
    </xf>
    <xf numFmtId="49" fontId="47" fillId="0" borderId="3" xfId="0" applyNumberFormat="1" applyFont="1" applyFill="1" applyBorder="1" applyAlignment="1" applyProtection="1">
      <alignment vertical="top"/>
    </xf>
    <xf numFmtId="49" fontId="48" fillId="0" borderId="3" xfId="0" applyNumberFormat="1" applyFont="1" applyFill="1" applyBorder="1" applyAlignment="1" applyProtection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1" fontId="5" fillId="0" borderId="3" xfId="0" applyNumberFormat="1" applyFont="1" applyFill="1" applyBorder="1" applyAlignment="1">
      <alignment horizontal="center"/>
    </xf>
    <xf numFmtId="0" fontId="5" fillId="0" borderId="0" xfId="0" applyFont="1" applyBorder="1"/>
    <xf numFmtId="1" fontId="0" fillId="0" borderId="0" xfId="0" applyNumberFormat="1" applyBorder="1"/>
    <xf numFmtId="3" fontId="0" fillId="0" borderId="0" xfId="0" applyNumberFormat="1" applyBorder="1"/>
    <xf numFmtId="1" fontId="5" fillId="0" borderId="0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8" fillId="0" borderId="3" xfId="0" applyNumberFormat="1" applyFont="1" applyFill="1" applyBorder="1" applyAlignment="1" applyProtection="1">
      <alignment vertical="top"/>
    </xf>
    <xf numFmtId="0" fontId="0" fillId="0" borderId="3" xfId="0" applyBorder="1" applyAlignment="1">
      <alignment horizontal="center"/>
    </xf>
    <xf numFmtId="1" fontId="9" fillId="0" borderId="3" xfId="0" applyNumberFormat="1" applyFont="1" applyBorder="1" applyAlignment="1">
      <alignment horizontal="right" vertical="center" wrapText="1"/>
    </xf>
    <xf numFmtId="0" fontId="21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1" fillId="0" borderId="3" xfId="0" applyNumberFormat="1" applyFont="1" applyBorder="1" applyAlignment="1">
      <alignment vertical="center"/>
    </xf>
    <xf numFmtId="0" fontId="3" fillId="2" borderId="0" xfId="0" applyFont="1" applyFill="1" applyAlignment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left" wrapText="1"/>
    </xf>
    <xf numFmtId="0" fontId="18" fillId="2" borderId="3" xfId="0" applyFont="1" applyFill="1" applyBorder="1" applyAlignment="1">
      <alignment horizontal="left"/>
    </xf>
    <xf numFmtId="0" fontId="15" fillId="2" borderId="3" xfId="0" applyFont="1" applyFill="1" applyBorder="1" applyAlignment="1">
      <alignment horizontal="left" wrapText="1"/>
    </xf>
    <xf numFmtId="49" fontId="15" fillId="2" borderId="3" xfId="0" applyNumberFormat="1" applyFont="1" applyFill="1" applyBorder="1" applyAlignment="1">
      <alignment horizontal="left" wrapText="1"/>
    </xf>
    <xf numFmtId="49" fontId="15" fillId="2" borderId="5" xfId="0" applyNumberFormat="1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left" wrapText="1"/>
    </xf>
    <xf numFmtId="49" fontId="14" fillId="2" borderId="3" xfId="0" applyNumberFormat="1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49" fontId="14" fillId="2" borderId="4" xfId="0" applyNumberFormat="1" applyFont="1" applyFill="1" applyBorder="1" applyAlignment="1">
      <alignment horizontal="left" vertical="center" wrapText="1"/>
    </xf>
    <xf numFmtId="49" fontId="14" fillId="2" borderId="6" xfId="0" applyNumberFormat="1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center"/>
    </xf>
    <xf numFmtId="49" fontId="15" fillId="2" borderId="2" xfId="0" applyNumberFormat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left" wrapText="1"/>
    </xf>
    <xf numFmtId="49" fontId="14" fillId="2" borderId="2" xfId="0" applyNumberFormat="1" applyFont="1" applyFill="1" applyBorder="1" applyAlignment="1">
      <alignment horizontal="left" wrapText="1"/>
    </xf>
    <xf numFmtId="49" fontId="15" fillId="2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Font="1" applyBorder="1" applyAlignment="1">
      <alignment vertical="center"/>
    </xf>
    <xf numFmtId="0" fontId="0" fillId="0" borderId="0" xfId="0" applyFont="1"/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1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3" fontId="0" fillId="0" borderId="3" xfId="0" applyNumberFormat="1" applyFont="1" applyBorder="1"/>
    <xf numFmtId="3" fontId="18" fillId="2" borderId="3" xfId="0" applyNumberFormat="1" applyFont="1" applyFill="1" applyBorder="1" applyAlignment="1">
      <alignment horizontal="right"/>
    </xf>
    <xf numFmtId="3" fontId="5" fillId="2" borderId="3" xfId="0" applyNumberFormat="1" applyFont="1" applyFill="1" applyBorder="1" applyAlignment="1">
      <alignment horizontal="right"/>
    </xf>
    <xf numFmtId="3" fontId="0" fillId="2" borderId="3" xfId="0" applyNumberFormat="1" applyFill="1" applyBorder="1" applyAlignment="1">
      <alignment horizontal="right"/>
    </xf>
    <xf numFmtId="3" fontId="5" fillId="2" borderId="3" xfId="0" applyNumberFormat="1" applyFont="1" applyFill="1" applyBorder="1" applyAlignment="1">
      <alignment horizontal="right" vertical="center"/>
    </xf>
    <xf numFmtId="3" fontId="0" fillId="2" borderId="3" xfId="0" applyNumberFormat="1" applyFill="1" applyBorder="1" applyAlignment="1">
      <alignment horizontal="right" vertical="center"/>
    </xf>
    <xf numFmtId="49" fontId="14" fillId="2" borderId="3" xfId="0" applyNumberFormat="1" applyFont="1" applyFill="1" applyBorder="1" applyAlignment="1">
      <alignment horizontal="left" vertical="center" wrapText="1"/>
    </xf>
    <xf numFmtId="0" fontId="3" fillId="0" borderId="0" xfId="0" applyFont="1" applyAlignment="1"/>
    <xf numFmtId="49" fontId="14" fillId="2" borderId="2" xfId="0" applyNumberFormat="1" applyFont="1" applyFill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left"/>
    </xf>
    <xf numFmtId="49" fontId="14" fillId="2" borderId="2" xfId="0" applyNumberFormat="1" applyFont="1" applyFill="1" applyBorder="1" applyAlignment="1">
      <alignment horizontal="left" wrapText="1"/>
    </xf>
    <xf numFmtId="0" fontId="5" fillId="0" borderId="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3" fontId="51" fillId="0" borderId="3" xfId="0" applyNumberFormat="1" applyFont="1" applyBorder="1"/>
    <xf numFmtId="0" fontId="10" fillId="2" borderId="3" xfId="0" applyFont="1" applyFill="1" applyBorder="1" applyAlignment="1">
      <alignment horizontal="left"/>
    </xf>
    <xf numFmtId="3" fontId="10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/>
    </xf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2" fillId="4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0" fillId="0" borderId="2" xfId="0" applyFont="1" applyBorder="1" applyAlignment="1">
      <alignment horizontal="center" vertical="center"/>
    </xf>
    <xf numFmtId="0" fontId="50" fillId="0" borderId="4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left" vertical="center"/>
    </xf>
    <xf numFmtId="0" fontId="49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vertical="center" wrapText="1"/>
    </xf>
    <xf numFmtId="49" fontId="14" fillId="2" borderId="6" xfId="0" applyNumberFormat="1" applyFont="1" applyFill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wrapText="1"/>
    </xf>
    <xf numFmtId="0" fontId="0" fillId="2" borderId="6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14" fillId="2" borderId="3" xfId="0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4" fillId="0" borderId="2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34" fillId="0" borderId="3" xfId="0" applyNumberFormat="1" applyFont="1" applyFill="1" applyBorder="1" applyAlignment="1" applyProtection="1">
      <alignment horizontal="center" vertical="center" wrapText="1"/>
    </xf>
    <xf numFmtId="0" fontId="35" fillId="0" borderId="2" xfId="0" applyNumberFormat="1" applyFont="1" applyFill="1" applyBorder="1" applyAlignment="1" applyProtection="1">
      <alignment horizontal="center" vertical="center" wrapText="1"/>
    </xf>
    <xf numFmtId="0" fontId="3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  <cell r="L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workbookViewId="0">
      <selection activeCell="A4" sqref="A4:F4"/>
    </sheetView>
  </sheetViews>
  <sheetFormatPr defaultRowHeight="15"/>
  <cols>
    <col min="1" max="1" width="3.28515625" customWidth="1"/>
    <col min="2" max="2" width="23" customWidth="1"/>
    <col min="3" max="3" width="34" customWidth="1"/>
    <col min="4" max="4" width="10.28515625" bestFit="1" customWidth="1"/>
    <col min="5" max="5" width="12.42578125" customWidth="1"/>
    <col min="6" max="6" width="12.140625" customWidth="1"/>
    <col min="9" max="9" width="10.5703125" bestFit="1" customWidth="1"/>
    <col min="255" max="255" width="3.28515625" customWidth="1"/>
    <col min="256" max="256" width="23.28515625" customWidth="1"/>
    <col min="257" max="257" width="42.42578125" customWidth="1"/>
    <col min="258" max="260" width="9" bestFit="1" customWidth="1"/>
    <col min="511" max="511" width="3.28515625" customWidth="1"/>
    <col min="512" max="512" width="23.28515625" customWidth="1"/>
    <col min="513" max="513" width="42.42578125" customWidth="1"/>
    <col min="514" max="516" width="9" bestFit="1" customWidth="1"/>
    <col min="767" max="767" width="3.28515625" customWidth="1"/>
    <col min="768" max="768" width="23.28515625" customWidth="1"/>
    <col min="769" max="769" width="42.42578125" customWidth="1"/>
    <col min="770" max="772" width="9" bestFit="1" customWidth="1"/>
    <col min="1023" max="1023" width="3.28515625" customWidth="1"/>
    <col min="1024" max="1024" width="23.28515625" customWidth="1"/>
    <col min="1025" max="1025" width="42.42578125" customWidth="1"/>
    <col min="1026" max="1028" width="9" bestFit="1" customWidth="1"/>
    <col min="1279" max="1279" width="3.28515625" customWidth="1"/>
    <col min="1280" max="1280" width="23.28515625" customWidth="1"/>
    <col min="1281" max="1281" width="42.42578125" customWidth="1"/>
    <col min="1282" max="1284" width="9" bestFit="1" customWidth="1"/>
    <col min="1535" max="1535" width="3.28515625" customWidth="1"/>
    <col min="1536" max="1536" width="23.28515625" customWidth="1"/>
    <col min="1537" max="1537" width="42.42578125" customWidth="1"/>
    <col min="1538" max="1540" width="9" bestFit="1" customWidth="1"/>
    <col min="1791" max="1791" width="3.28515625" customWidth="1"/>
    <col min="1792" max="1792" width="23.28515625" customWidth="1"/>
    <col min="1793" max="1793" width="42.42578125" customWidth="1"/>
    <col min="1794" max="1796" width="9" bestFit="1" customWidth="1"/>
    <col min="2047" max="2047" width="3.28515625" customWidth="1"/>
    <col min="2048" max="2048" width="23.28515625" customWidth="1"/>
    <col min="2049" max="2049" width="42.42578125" customWidth="1"/>
    <col min="2050" max="2052" width="9" bestFit="1" customWidth="1"/>
    <col min="2303" max="2303" width="3.28515625" customWidth="1"/>
    <col min="2304" max="2304" width="23.28515625" customWidth="1"/>
    <col min="2305" max="2305" width="42.42578125" customWidth="1"/>
    <col min="2306" max="2308" width="9" bestFit="1" customWidth="1"/>
    <col min="2559" max="2559" width="3.28515625" customWidth="1"/>
    <col min="2560" max="2560" width="23.28515625" customWidth="1"/>
    <col min="2561" max="2561" width="42.42578125" customWidth="1"/>
    <col min="2562" max="2564" width="9" bestFit="1" customWidth="1"/>
    <col min="2815" max="2815" width="3.28515625" customWidth="1"/>
    <col min="2816" max="2816" width="23.28515625" customWidth="1"/>
    <col min="2817" max="2817" width="42.42578125" customWidth="1"/>
    <col min="2818" max="2820" width="9" bestFit="1" customWidth="1"/>
    <col min="3071" max="3071" width="3.28515625" customWidth="1"/>
    <col min="3072" max="3072" width="23.28515625" customWidth="1"/>
    <col min="3073" max="3073" width="42.42578125" customWidth="1"/>
    <col min="3074" max="3076" width="9" bestFit="1" customWidth="1"/>
    <col min="3327" max="3327" width="3.28515625" customWidth="1"/>
    <col min="3328" max="3328" width="23.28515625" customWidth="1"/>
    <col min="3329" max="3329" width="42.42578125" customWidth="1"/>
    <col min="3330" max="3332" width="9" bestFit="1" customWidth="1"/>
    <col min="3583" max="3583" width="3.28515625" customWidth="1"/>
    <col min="3584" max="3584" width="23.28515625" customWidth="1"/>
    <col min="3585" max="3585" width="42.42578125" customWidth="1"/>
    <col min="3586" max="3588" width="9" bestFit="1" customWidth="1"/>
    <col min="3839" max="3839" width="3.28515625" customWidth="1"/>
    <col min="3840" max="3840" width="23.28515625" customWidth="1"/>
    <col min="3841" max="3841" width="42.42578125" customWidth="1"/>
    <col min="3842" max="3844" width="9" bestFit="1" customWidth="1"/>
    <col min="4095" max="4095" width="3.28515625" customWidth="1"/>
    <col min="4096" max="4096" width="23.28515625" customWidth="1"/>
    <col min="4097" max="4097" width="42.42578125" customWidth="1"/>
    <col min="4098" max="4100" width="9" bestFit="1" customWidth="1"/>
    <col min="4351" max="4351" width="3.28515625" customWidth="1"/>
    <col min="4352" max="4352" width="23.28515625" customWidth="1"/>
    <col min="4353" max="4353" width="42.42578125" customWidth="1"/>
    <col min="4354" max="4356" width="9" bestFit="1" customWidth="1"/>
    <col min="4607" max="4607" width="3.28515625" customWidth="1"/>
    <col min="4608" max="4608" width="23.28515625" customWidth="1"/>
    <col min="4609" max="4609" width="42.42578125" customWidth="1"/>
    <col min="4610" max="4612" width="9" bestFit="1" customWidth="1"/>
    <col min="4863" max="4863" width="3.28515625" customWidth="1"/>
    <col min="4864" max="4864" width="23.28515625" customWidth="1"/>
    <col min="4865" max="4865" width="42.42578125" customWidth="1"/>
    <col min="4866" max="4868" width="9" bestFit="1" customWidth="1"/>
    <col min="5119" max="5119" width="3.28515625" customWidth="1"/>
    <col min="5120" max="5120" width="23.28515625" customWidth="1"/>
    <col min="5121" max="5121" width="42.42578125" customWidth="1"/>
    <col min="5122" max="5124" width="9" bestFit="1" customWidth="1"/>
    <col min="5375" max="5375" width="3.28515625" customWidth="1"/>
    <col min="5376" max="5376" width="23.28515625" customWidth="1"/>
    <col min="5377" max="5377" width="42.42578125" customWidth="1"/>
    <col min="5378" max="5380" width="9" bestFit="1" customWidth="1"/>
    <col min="5631" max="5631" width="3.28515625" customWidth="1"/>
    <col min="5632" max="5632" width="23.28515625" customWidth="1"/>
    <col min="5633" max="5633" width="42.42578125" customWidth="1"/>
    <col min="5634" max="5636" width="9" bestFit="1" customWidth="1"/>
    <col min="5887" max="5887" width="3.28515625" customWidth="1"/>
    <col min="5888" max="5888" width="23.28515625" customWidth="1"/>
    <col min="5889" max="5889" width="42.42578125" customWidth="1"/>
    <col min="5890" max="5892" width="9" bestFit="1" customWidth="1"/>
    <col min="6143" max="6143" width="3.28515625" customWidth="1"/>
    <col min="6144" max="6144" width="23.28515625" customWidth="1"/>
    <col min="6145" max="6145" width="42.42578125" customWidth="1"/>
    <col min="6146" max="6148" width="9" bestFit="1" customWidth="1"/>
    <col min="6399" max="6399" width="3.28515625" customWidth="1"/>
    <col min="6400" max="6400" width="23.28515625" customWidth="1"/>
    <col min="6401" max="6401" width="42.42578125" customWidth="1"/>
    <col min="6402" max="6404" width="9" bestFit="1" customWidth="1"/>
    <col min="6655" max="6655" width="3.28515625" customWidth="1"/>
    <col min="6656" max="6656" width="23.28515625" customWidth="1"/>
    <col min="6657" max="6657" width="42.42578125" customWidth="1"/>
    <col min="6658" max="6660" width="9" bestFit="1" customWidth="1"/>
    <col min="6911" max="6911" width="3.28515625" customWidth="1"/>
    <col min="6912" max="6912" width="23.28515625" customWidth="1"/>
    <col min="6913" max="6913" width="42.42578125" customWidth="1"/>
    <col min="6914" max="6916" width="9" bestFit="1" customWidth="1"/>
    <col min="7167" max="7167" width="3.28515625" customWidth="1"/>
    <col min="7168" max="7168" width="23.28515625" customWidth="1"/>
    <col min="7169" max="7169" width="42.42578125" customWidth="1"/>
    <col min="7170" max="7172" width="9" bestFit="1" customWidth="1"/>
    <col min="7423" max="7423" width="3.28515625" customWidth="1"/>
    <col min="7424" max="7424" width="23.28515625" customWidth="1"/>
    <col min="7425" max="7425" width="42.42578125" customWidth="1"/>
    <col min="7426" max="7428" width="9" bestFit="1" customWidth="1"/>
    <col min="7679" max="7679" width="3.28515625" customWidth="1"/>
    <col min="7680" max="7680" width="23.28515625" customWidth="1"/>
    <col min="7681" max="7681" width="42.42578125" customWidth="1"/>
    <col min="7682" max="7684" width="9" bestFit="1" customWidth="1"/>
    <col min="7935" max="7935" width="3.28515625" customWidth="1"/>
    <col min="7936" max="7936" width="23.28515625" customWidth="1"/>
    <col min="7937" max="7937" width="42.42578125" customWidth="1"/>
    <col min="7938" max="7940" width="9" bestFit="1" customWidth="1"/>
    <col min="8191" max="8191" width="3.28515625" customWidth="1"/>
    <col min="8192" max="8192" width="23.28515625" customWidth="1"/>
    <col min="8193" max="8193" width="42.42578125" customWidth="1"/>
    <col min="8194" max="8196" width="9" bestFit="1" customWidth="1"/>
    <col min="8447" max="8447" width="3.28515625" customWidth="1"/>
    <col min="8448" max="8448" width="23.28515625" customWidth="1"/>
    <col min="8449" max="8449" width="42.42578125" customWidth="1"/>
    <col min="8450" max="8452" width="9" bestFit="1" customWidth="1"/>
    <col min="8703" max="8703" width="3.28515625" customWidth="1"/>
    <col min="8704" max="8704" width="23.28515625" customWidth="1"/>
    <col min="8705" max="8705" width="42.42578125" customWidth="1"/>
    <col min="8706" max="8708" width="9" bestFit="1" customWidth="1"/>
    <col min="8959" max="8959" width="3.28515625" customWidth="1"/>
    <col min="8960" max="8960" width="23.28515625" customWidth="1"/>
    <col min="8961" max="8961" width="42.42578125" customWidth="1"/>
    <col min="8962" max="8964" width="9" bestFit="1" customWidth="1"/>
    <col min="9215" max="9215" width="3.28515625" customWidth="1"/>
    <col min="9216" max="9216" width="23.28515625" customWidth="1"/>
    <col min="9217" max="9217" width="42.42578125" customWidth="1"/>
    <col min="9218" max="9220" width="9" bestFit="1" customWidth="1"/>
    <col min="9471" max="9471" width="3.28515625" customWidth="1"/>
    <col min="9472" max="9472" width="23.28515625" customWidth="1"/>
    <col min="9473" max="9473" width="42.42578125" customWidth="1"/>
    <col min="9474" max="9476" width="9" bestFit="1" customWidth="1"/>
    <col min="9727" max="9727" width="3.28515625" customWidth="1"/>
    <col min="9728" max="9728" width="23.28515625" customWidth="1"/>
    <col min="9729" max="9729" width="42.42578125" customWidth="1"/>
    <col min="9730" max="9732" width="9" bestFit="1" customWidth="1"/>
    <col min="9983" max="9983" width="3.28515625" customWidth="1"/>
    <col min="9984" max="9984" width="23.28515625" customWidth="1"/>
    <col min="9985" max="9985" width="42.42578125" customWidth="1"/>
    <col min="9986" max="9988" width="9" bestFit="1" customWidth="1"/>
    <col min="10239" max="10239" width="3.28515625" customWidth="1"/>
    <col min="10240" max="10240" width="23.28515625" customWidth="1"/>
    <col min="10241" max="10241" width="42.42578125" customWidth="1"/>
    <col min="10242" max="10244" width="9" bestFit="1" customWidth="1"/>
    <col min="10495" max="10495" width="3.28515625" customWidth="1"/>
    <col min="10496" max="10496" width="23.28515625" customWidth="1"/>
    <col min="10497" max="10497" width="42.42578125" customWidth="1"/>
    <col min="10498" max="10500" width="9" bestFit="1" customWidth="1"/>
    <col min="10751" max="10751" width="3.28515625" customWidth="1"/>
    <col min="10752" max="10752" width="23.28515625" customWidth="1"/>
    <col min="10753" max="10753" width="42.42578125" customWidth="1"/>
    <col min="10754" max="10756" width="9" bestFit="1" customWidth="1"/>
    <col min="11007" max="11007" width="3.28515625" customWidth="1"/>
    <col min="11008" max="11008" width="23.28515625" customWidth="1"/>
    <col min="11009" max="11009" width="42.42578125" customWidth="1"/>
    <col min="11010" max="11012" width="9" bestFit="1" customWidth="1"/>
    <col min="11263" max="11263" width="3.28515625" customWidth="1"/>
    <col min="11264" max="11264" width="23.28515625" customWidth="1"/>
    <col min="11265" max="11265" width="42.42578125" customWidth="1"/>
    <col min="11266" max="11268" width="9" bestFit="1" customWidth="1"/>
    <col min="11519" max="11519" width="3.28515625" customWidth="1"/>
    <col min="11520" max="11520" width="23.28515625" customWidth="1"/>
    <col min="11521" max="11521" width="42.42578125" customWidth="1"/>
    <col min="11522" max="11524" width="9" bestFit="1" customWidth="1"/>
    <col min="11775" max="11775" width="3.28515625" customWidth="1"/>
    <col min="11776" max="11776" width="23.28515625" customWidth="1"/>
    <col min="11777" max="11777" width="42.42578125" customWidth="1"/>
    <col min="11778" max="11780" width="9" bestFit="1" customWidth="1"/>
    <col min="12031" max="12031" width="3.28515625" customWidth="1"/>
    <col min="12032" max="12032" width="23.28515625" customWidth="1"/>
    <col min="12033" max="12033" width="42.42578125" customWidth="1"/>
    <col min="12034" max="12036" width="9" bestFit="1" customWidth="1"/>
    <col min="12287" max="12287" width="3.28515625" customWidth="1"/>
    <col min="12288" max="12288" width="23.28515625" customWidth="1"/>
    <col min="12289" max="12289" width="42.42578125" customWidth="1"/>
    <col min="12290" max="12292" width="9" bestFit="1" customWidth="1"/>
    <col min="12543" max="12543" width="3.28515625" customWidth="1"/>
    <col min="12544" max="12544" width="23.28515625" customWidth="1"/>
    <col min="12545" max="12545" width="42.42578125" customWidth="1"/>
    <col min="12546" max="12548" width="9" bestFit="1" customWidth="1"/>
    <col min="12799" max="12799" width="3.28515625" customWidth="1"/>
    <col min="12800" max="12800" width="23.28515625" customWidth="1"/>
    <col min="12801" max="12801" width="42.42578125" customWidth="1"/>
    <col min="12802" max="12804" width="9" bestFit="1" customWidth="1"/>
    <col min="13055" max="13055" width="3.28515625" customWidth="1"/>
    <col min="13056" max="13056" width="23.28515625" customWidth="1"/>
    <col min="13057" max="13057" width="42.42578125" customWidth="1"/>
    <col min="13058" max="13060" width="9" bestFit="1" customWidth="1"/>
    <col min="13311" max="13311" width="3.28515625" customWidth="1"/>
    <col min="13312" max="13312" width="23.28515625" customWidth="1"/>
    <col min="13313" max="13313" width="42.42578125" customWidth="1"/>
    <col min="13314" max="13316" width="9" bestFit="1" customWidth="1"/>
    <col min="13567" max="13567" width="3.28515625" customWidth="1"/>
    <col min="13568" max="13568" width="23.28515625" customWidth="1"/>
    <col min="13569" max="13569" width="42.42578125" customWidth="1"/>
    <col min="13570" max="13572" width="9" bestFit="1" customWidth="1"/>
    <col min="13823" max="13823" width="3.28515625" customWidth="1"/>
    <col min="13824" max="13824" width="23.28515625" customWidth="1"/>
    <col min="13825" max="13825" width="42.42578125" customWidth="1"/>
    <col min="13826" max="13828" width="9" bestFit="1" customWidth="1"/>
    <col min="14079" max="14079" width="3.28515625" customWidth="1"/>
    <col min="14080" max="14080" width="23.28515625" customWidth="1"/>
    <col min="14081" max="14081" width="42.42578125" customWidth="1"/>
    <col min="14082" max="14084" width="9" bestFit="1" customWidth="1"/>
    <col min="14335" max="14335" width="3.28515625" customWidth="1"/>
    <col min="14336" max="14336" width="23.28515625" customWidth="1"/>
    <col min="14337" max="14337" width="42.42578125" customWidth="1"/>
    <col min="14338" max="14340" width="9" bestFit="1" customWidth="1"/>
    <col min="14591" max="14591" width="3.28515625" customWidth="1"/>
    <col min="14592" max="14592" width="23.28515625" customWidth="1"/>
    <col min="14593" max="14593" width="42.42578125" customWidth="1"/>
    <col min="14594" max="14596" width="9" bestFit="1" customWidth="1"/>
    <col min="14847" max="14847" width="3.28515625" customWidth="1"/>
    <col min="14848" max="14848" width="23.28515625" customWidth="1"/>
    <col min="14849" max="14849" width="42.42578125" customWidth="1"/>
    <col min="14850" max="14852" width="9" bestFit="1" customWidth="1"/>
    <col min="15103" max="15103" width="3.28515625" customWidth="1"/>
    <col min="15104" max="15104" width="23.28515625" customWidth="1"/>
    <col min="15105" max="15105" width="42.42578125" customWidth="1"/>
    <col min="15106" max="15108" width="9" bestFit="1" customWidth="1"/>
    <col min="15359" max="15359" width="3.28515625" customWidth="1"/>
    <col min="15360" max="15360" width="23.28515625" customWidth="1"/>
    <col min="15361" max="15361" width="42.42578125" customWidth="1"/>
    <col min="15362" max="15364" width="9" bestFit="1" customWidth="1"/>
    <col min="15615" max="15615" width="3.28515625" customWidth="1"/>
    <col min="15616" max="15616" width="23.28515625" customWidth="1"/>
    <col min="15617" max="15617" width="42.42578125" customWidth="1"/>
    <col min="15618" max="15620" width="9" bestFit="1" customWidth="1"/>
    <col min="15871" max="15871" width="3.28515625" customWidth="1"/>
    <col min="15872" max="15872" width="23.28515625" customWidth="1"/>
    <col min="15873" max="15873" width="42.42578125" customWidth="1"/>
    <col min="15874" max="15876" width="9" bestFit="1" customWidth="1"/>
    <col min="16127" max="16127" width="3.28515625" customWidth="1"/>
    <col min="16128" max="16128" width="23.28515625" customWidth="1"/>
    <col min="16129" max="16129" width="42.42578125" customWidth="1"/>
    <col min="16130" max="16132" width="9" bestFit="1" customWidth="1"/>
  </cols>
  <sheetData>
    <row r="1" spans="1:6" ht="15.75">
      <c r="A1" s="207" t="s">
        <v>0</v>
      </c>
      <c r="B1" s="207"/>
      <c r="C1" s="207"/>
      <c r="D1" s="207"/>
      <c r="E1" s="207"/>
      <c r="F1" s="207"/>
    </row>
    <row r="2" spans="1:6" ht="15.75">
      <c r="A2" s="208" t="s">
        <v>248</v>
      </c>
      <c r="B2" s="208"/>
      <c r="C2" s="208"/>
      <c r="D2" s="208"/>
      <c r="E2" s="208"/>
      <c r="F2" s="208"/>
    </row>
    <row r="3" spans="1:6" ht="15.75">
      <c r="A3" s="208" t="s">
        <v>227</v>
      </c>
      <c r="B3" s="208"/>
      <c r="C3" s="208"/>
      <c r="D3" s="208"/>
      <c r="E3" s="208"/>
      <c r="F3" s="208"/>
    </row>
    <row r="4" spans="1:6">
      <c r="A4" s="209" t="s">
        <v>269</v>
      </c>
      <c r="B4" s="209"/>
      <c r="C4" s="209"/>
      <c r="D4" s="209"/>
      <c r="E4" s="209"/>
      <c r="F4" s="209"/>
    </row>
    <row r="5" spans="1:6" ht="10.5" customHeight="1">
      <c r="B5" s="1"/>
      <c r="C5" s="206"/>
      <c r="D5" s="206"/>
    </row>
    <row r="6" spans="1:6" ht="22.5" customHeight="1">
      <c r="B6" s="210" t="s">
        <v>249</v>
      </c>
      <c r="C6" s="210"/>
      <c r="D6" s="210"/>
      <c r="E6" s="210"/>
      <c r="F6" s="210"/>
    </row>
    <row r="7" spans="1:6">
      <c r="B7" s="129"/>
      <c r="C7" s="215" t="s">
        <v>1</v>
      </c>
      <c r="D7" s="216"/>
      <c r="E7" s="216"/>
      <c r="F7" s="217"/>
    </row>
    <row r="8" spans="1:6">
      <c r="B8" s="211" t="s">
        <v>2</v>
      </c>
      <c r="C8" s="213" t="s">
        <v>3</v>
      </c>
      <c r="D8" s="213" t="s">
        <v>229</v>
      </c>
      <c r="E8" s="218" t="s">
        <v>228</v>
      </c>
      <c r="F8" s="218" t="s">
        <v>230</v>
      </c>
    </row>
    <row r="9" spans="1:6">
      <c r="B9" s="212"/>
      <c r="C9" s="214"/>
      <c r="D9" s="214"/>
      <c r="E9" s="219"/>
      <c r="F9" s="219"/>
    </row>
    <row r="10" spans="1:6" s="2" customFormat="1">
      <c r="B10" s="3">
        <v>1</v>
      </c>
      <c r="C10" s="4">
        <v>2</v>
      </c>
      <c r="D10" s="4">
        <v>3</v>
      </c>
      <c r="E10" s="141"/>
      <c r="F10" s="141"/>
    </row>
    <row r="11" spans="1:6" ht="24" customHeight="1">
      <c r="B11" s="5" t="s">
        <v>4</v>
      </c>
      <c r="C11" s="5" t="s">
        <v>5</v>
      </c>
      <c r="D11" s="145">
        <f>D12+D14+D16+D18</f>
        <v>108618</v>
      </c>
      <c r="E11" s="145">
        <f t="shared" ref="E11:F11" si="0">E12+E14+E16+E18</f>
        <v>108618</v>
      </c>
      <c r="F11" s="145">
        <f t="shared" si="0"/>
        <v>108618</v>
      </c>
    </row>
    <row r="12" spans="1:6" ht="19.5" customHeight="1">
      <c r="B12" s="5" t="s">
        <v>6</v>
      </c>
      <c r="C12" s="5" t="s">
        <v>7</v>
      </c>
      <c r="D12" s="146">
        <f>D13</f>
        <v>16000</v>
      </c>
      <c r="E12" s="146">
        <f>E13</f>
        <v>16000</v>
      </c>
      <c r="F12" s="146">
        <f>F13</f>
        <v>16000</v>
      </c>
    </row>
    <row r="13" spans="1:6">
      <c r="B13" s="6" t="s">
        <v>266</v>
      </c>
      <c r="C13" s="6" t="s">
        <v>8</v>
      </c>
      <c r="D13" s="139">
        <v>16000</v>
      </c>
      <c r="E13" s="139">
        <v>16000</v>
      </c>
      <c r="F13" s="147">
        <v>16000</v>
      </c>
    </row>
    <row r="14" spans="1:6" ht="20.25" customHeight="1">
      <c r="B14" s="5" t="s">
        <v>9</v>
      </c>
      <c r="C14" s="5" t="s">
        <v>10</v>
      </c>
      <c r="D14" s="146">
        <f>D15</f>
        <v>1000</v>
      </c>
      <c r="E14" s="146">
        <f>E15</f>
        <v>1000</v>
      </c>
      <c r="F14" s="146">
        <f>F15</f>
        <v>1000</v>
      </c>
    </row>
    <row r="15" spans="1:6" ht="27.75" customHeight="1">
      <c r="B15" s="6" t="s">
        <v>267</v>
      </c>
      <c r="C15" s="6" t="s">
        <v>207</v>
      </c>
      <c r="D15" s="146">
        <v>1000</v>
      </c>
      <c r="E15" s="146">
        <v>1000</v>
      </c>
      <c r="F15" s="147">
        <v>1000</v>
      </c>
    </row>
    <row r="16" spans="1:6" ht="18.75" customHeight="1">
      <c r="B16" s="5" t="s">
        <v>11</v>
      </c>
      <c r="C16" s="5" t="s">
        <v>12</v>
      </c>
      <c r="D16" s="146">
        <f>D17</f>
        <v>91618</v>
      </c>
      <c r="E16" s="146">
        <f>E17</f>
        <v>91618</v>
      </c>
      <c r="F16" s="146">
        <f>F17</f>
        <v>91618</v>
      </c>
    </row>
    <row r="17" spans="2:9" ht="30">
      <c r="B17" s="6" t="s">
        <v>268</v>
      </c>
      <c r="C17" s="6" t="s">
        <v>13</v>
      </c>
      <c r="D17" s="139">
        <v>91618</v>
      </c>
      <c r="E17" s="139">
        <v>91618</v>
      </c>
      <c r="F17" s="147">
        <v>91618</v>
      </c>
    </row>
    <row r="18" spans="2:9" ht="28.5">
      <c r="B18" s="5" t="s">
        <v>91</v>
      </c>
      <c r="C18" s="5" t="s">
        <v>14</v>
      </c>
      <c r="D18" s="146">
        <f>D19+D20</f>
        <v>0</v>
      </c>
      <c r="E18" s="146">
        <f>E19+E20</f>
        <v>0</v>
      </c>
      <c r="F18" s="146">
        <f>F19+F20</f>
        <v>0</v>
      </c>
    </row>
    <row r="19" spans="2:9">
      <c r="B19" s="6" t="s">
        <v>208</v>
      </c>
      <c r="C19" s="6" t="s">
        <v>92</v>
      </c>
      <c r="D19" s="139">
        <v>0</v>
      </c>
      <c r="E19" s="139">
        <v>0</v>
      </c>
      <c r="F19" s="147">
        <v>0</v>
      </c>
    </row>
    <row r="20" spans="2:9">
      <c r="B20" s="6" t="s">
        <v>208</v>
      </c>
      <c r="C20" s="6" t="s">
        <v>93</v>
      </c>
      <c r="D20" s="139">
        <v>0</v>
      </c>
      <c r="E20" s="139">
        <v>0</v>
      </c>
      <c r="F20" s="147">
        <v>0</v>
      </c>
    </row>
    <row r="21" spans="2:9" ht="42.75">
      <c r="B21" s="5" t="s">
        <v>15</v>
      </c>
      <c r="C21" s="5" t="s">
        <v>16</v>
      </c>
      <c r="D21" s="146">
        <f>D22</f>
        <v>0</v>
      </c>
      <c r="E21" s="146">
        <v>0</v>
      </c>
      <c r="F21" s="147">
        <f t="shared" ref="F21:F22" si="1">E21*66.94%</f>
        <v>0</v>
      </c>
    </row>
    <row r="22" spans="2:9" ht="45">
      <c r="B22" s="5" t="s">
        <v>17</v>
      </c>
      <c r="C22" s="6" t="s">
        <v>18</v>
      </c>
      <c r="D22" s="139">
        <f>'[1]Сводная смета 2014'!C123</f>
        <v>0</v>
      </c>
      <c r="E22" s="139">
        <v>0</v>
      </c>
      <c r="F22" s="147">
        <f t="shared" si="1"/>
        <v>0</v>
      </c>
    </row>
    <row r="23" spans="2:9" ht="72" customHeight="1">
      <c r="B23" s="5" t="s">
        <v>19</v>
      </c>
      <c r="C23" s="7" t="s">
        <v>20</v>
      </c>
      <c r="D23" s="146">
        <f>D24+D25+D26</f>
        <v>2122052</v>
      </c>
      <c r="E23" s="146">
        <f t="shared" ref="E23:F23" si="2">E24+E25+E26</f>
        <v>1441108</v>
      </c>
      <c r="F23" s="146">
        <f t="shared" si="2"/>
        <v>1441108</v>
      </c>
    </row>
    <row r="24" spans="2:9" s="176" customFormat="1" ht="45">
      <c r="B24" s="174" t="s">
        <v>241</v>
      </c>
      <c r="C24" s="8" t="s">
        <v>240</v>
      </c>
      <c r="D24" s="139">
        <v>7739</v>
      </c>
      <c r="E24" s="139">
        <v>0</v>
      </c>
      <c r="F24" s="175">
        <v>0</v>
      </c>
    </row>
    <row r="25" spans="2:9" ht="60">
      <c r="B25" s="173" t="s">
        <v>242</v>
      </c>
      <c r="C25" s="8" t="s">
        <v>244</v>
      </c>
      <c r="D25" s="139">
        <v>2036313</v>
      </c>
      <c r="E25" s="139">
        <v>1363108</v>
      </c>
      <c r="F25" s="139">
        <v>1363108</v>
      </c>
      <c r="G25" s="10">
        <f>D25+D24+D11</f>
        <v>2152670</v>
      </c>
      <c r="H25" s="10">
        <f>E25+E11</f>
        <v>1471726</v>
      </c>
      <c r="I25" s="180">
        <f>H25/G25</f>
        <v>0.68367469235879164</v>
      </c>
    </row>
    <row r="26" spans="2:9" ht="75">
      <c r="B26" s="173" t="s">
        <v>243</v>
      </c>
      <c r="C26" s="8" t="s">
        <v>21</v>
      </c>
      <c r="D26" s="139">
        <v>78000</v>
      </c>
      <c r="E26" s="139">
        <v>78000</v>
      </c>
      <c r="F26" s="147">
        <v>78000</v>
      </c>
    </row>
    <row r="27" spans="2:9">
      <c r="B27" s="6"/>
      <c r="C27" s="7" t="s">
        <v>22</v>
      </c>
      <c r="D27" s="146">
        <f>D11+D23</f>
        <v>2230670</v>
      </c>
      <c r="E27" s="146">
        <f t="shared" ref="E27:F27" si="3">E11+E23</f>
        <v>1549726</v>
      </c>
      <c r="F27" s="146">
        <f t="shared" si="3"/>
        <v>1549726</v>
      </c>
      <c r="G27" s="10"/>
    </row>
    <row r="28" spans="2:9" ht="15.75" hidden="1">
      <c r="B28" s="9"/>
      <c r="D28" s="10" t="e">
        <f>D27-[2]Прилож3!#REF!</f>
        <v>#REF!</v>
      </c>
    </row>
    <row r="29" spans="2:9" hidden="1">
      <c r="D29" s="10" t="e">
        <f>([2]Прилож3!#REF!-[2]Прилож3!#REF!-Прилож1!D11)</f>
        <v>#REF!</v>
      </c>
    </row>
    <row r="30" spans="2:9" hidden="1"/>
    <row r="31" spans="2:9" hidden="1"/>
    <row r="32" spans="2:9" hidden="1"/>
    <row r="33" spans="4:6" hidden="1">
      <c r="D33" s="10" t="e">
        <f>D29-([2]Прилож3!#REF!+[2]Прилож3!#REF!+[2]Прилож3!#REF!+[2]Прилож3!#REF!)</f>
        <v>#REF!</v>
      </c>
    </row>
    <row r="34" spans="4:6" hidden="1"/>
    <row r="35" spans="4:6">
      <c r="D35" s="10"/>
      <c r="F35" s="10"/>
    </row>
    <row r="36" spans="4:6">
      <c r="D36" s="10"/>
    </row>
    <row r="37" spans="4:6">
      <c r="D37" s="10"/>
    </row>
    <row r="52" ht="15.75" customHeight="1"/>
    <row r="54" ht="15" customHeight="1"/>
  </sheetData>
  <mergeCells count="12">
    <mergeCell ref="B6:F6"/>
    <mergeCell ref="B8:B9"/>
    <mergeCell ref="C8:C9"/>
    <mergeCell ref="D8:D9"/>
    <mergeCell ref="C7:F7"/>
    <mergeCell ref="E8:E9"/>
    <mergeCell ref="F8:F9"/>
    <mergeCell ref="C5:D5"/>
    <mergeCell ref="A1:F1"/>
    <mergeCell ref="A2:F2"/>
    <mergeCell ref="A3:F3"/>
    <mergeCell ref="A4:F4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0"/>
  <sheetViews>
    <sheetView workbookViewId="0">
      <selection activeCell="A4" sqref="A4:G4"/>
    </sheetView>
  </sheetViews>
  <sheetFormatPr defaultRowHeight="15"/>
  <cols>
    <col min="1" max="1" width="2.85546875" customWidth="1"/>
    <col min="2" max="2" width="48.5703125" customWidth="1"/>
    <col min="3" max="3" width="7.7109375" customWidth="1"/>
    <col min="4" max="4" width="6.85546875" customWidth="1"/>
    <col min="5" max="5" width="10.42578125" bestFit="1" customWidth="1"/>
    <col min="6" max="6" width="11" bestFit="1" customWidth="1"/>
    <col min="7" max="7" width="10.42578125" bestFit="1" customWidth="1"/>
    <col min="255" max="255" width="2.85546875" customWidth="1"/>
    <col min="256" max="256" width="50.85546875" customWidth="1"/>
    <col min="257" max="257" width="7.7109375" customWidth="1"/>
    <col min="258" max="258" width="6.85546875" customWidth="1"/>
    <col min="259" max="259" width="8" bestFit="1" customWidth="1"/>
    <col min="260" max="260" width="12" bestFit="1" customWidth="1"/>
    <col min="261" max="261" width="8" bestFit="1" customWidth="1"/>
    <col min="262" max="262" width="26.140625" customWidth="1"/>
    <col min="511" max="511" width="2.85546875" customWidth="1"/>
    <col min="512" max="512" width="50.85546875" customWidth="1"/>
    <col min="513" max="513" width="7.7109375" customWidth="1"/>
    <col min="514" max="514" width="6.85546875" customWidth="1"/>
    <col min="515" max="515" width="8" bestFit="1" customWidth="1"/>
    <col min="516" max="516" width="12" bestFit="1" customWidth="1"/>
    <col min="517" max="517" width="8" bestFit="1" customWidth="1"/>
    <col min="518" max="518" width="26.140625" customWidth="1"/>
    <col min="767" max="767" width="2.85546875" customWidth="1"/>
    <col min="768" max="768" width="50.85546875" customWidth="1"/>
    <col min="769" max="769" width="7.7109375" customWidth="1"/>
    <col min="770" max="770" width="6.85546875" customWidth="1"/>
    <col min="771" max="771" width="8" bestFit="1" customWidth="1"/>
    <col min="772" max="772" width="12" bestFit="1" customWidth="1"/>
    <col min="773" max="773" width="8" bestFit="1" customWidth="1"/>
    <col min="774" max="774" width="26.140625" customWidth="1"/>
    <col min="1023" max="1023" width="2.85546875" customWidth="1"/>
    <col min="1024" max="1024" width="50.85546875" customWidth="1"/>
    <col min="1025" max="1025" width="7.7109375" customWidth="1"/>
    <col min="1026" max="1026" width="6.85546875" customWidth="1"/>
    <col min="1027" max="1027" width="8" bestFit="1" customWidth="1"/>
    <col min="1028" max="1028" width="12" bestFit="1" customWidth="1"/>
    <col min="1029" max="1029" width="8" bestFit="1" customWidth="1"/>
    <col min="1030" max="1030" width="26.140625" customWidth="1"/>
    <col min="1279" max="1279" width="2.85546875" customWidth="1"/>
    <col min="1280" max="1280" width="50.85546875" customWidth="1"/>
    <col min="1281" max="1281" width="7.7109375" customWidth="1"/>
    <col min="1282" max="1282" width="6.85546875" customWidth="1"/>
    <col min="1283" max="1283" width="8" bestFit="1" customWidth="1"/>
    <col min="1284" max="1284" width="12" bestFit="1" customWidth="1"/>
    <col min="1285" max="1285" width="8" bestFit="1" customWidth="1"/>
    <col min="1286" max="1286" width="26.140625" customWidth="1"/>
    <col min="1535" max="1535" width="2.85546875" customWidth="1"/>
    <col min="1536" max="1536" width="50.85546875" customWidth="1"/>
    <col min="1537" max="1537" width="7.7109375" customWidth="1"/>
    <col min="1538" max="1538" width="6.85546875" customWidth="1"/>
    <col min="1539" max="1539" width="8" bestFit="1" customWidth="1"/>
    <col min="1540" max="1540" width="12" bestFit="1" customWidth="1"/>
    <col min="1541" max="1541" width="8" bestFit="1" customWidth="1"/>
    <col min="1542" max="1542" width="26.140625" customWidth="1"/>
    <col min="1791" max="1791" width="2.85546875" customWidth="1"/>
    <col min="1792" max="1792" width="50.85546875" customWidth="1"/>
    <col min="1793" max="1793" width="7.7109375" customWidth="1"/>
    <col min="1794" max="1794" width="6.85546875" customWidth="1"/>
    <col min="1795" max="1795" width="8" bestFit="1" customWidth="1"/>
    <col min="1796" max="1796" width="12" bestFit="1" customWidth="1"/>
    <col min="1797" max="1797" width="8" bestFit="1" customWidth="1"/>
    <col min="1798" max="1798" width="26.140625" customWidth="1"/>
    <col min="2047" max="2047" width="2.85546875" customWidth="1"/>
    <col min="2048" max="2048" width="50.85546875" customWidth="1"/>
    <col min="2049" max="2049" width="7.7109375" customWidth="1"/>
    <col min="2050" max="2050" width="6.85546875" customWidth="1"/>
    <col min="2051" max="2051" width="8" bestFit="1" customWidth="1"/>
    <col min="2052" max="2052" width="12" bestFit="1" customWidth="1"/>
    <col min="2053" max="2053" width="8" bestFit="1" customWidth="1"/>
    <col min="2054" max="2054" width="26.140625" customWidth="1"/>
    <col min="2303" max="2303" width="2.85546875" customWidth="1"/>
    <col min="2304" max="2304" width="50.85546875" customWidth="1"/>
    <col min="2305" max="2305" width="7.7109375" customWidth="1"/>
    <col min="2306" max="2306" width="6.85546875" customWidth="1"/>
    <col min="2307" max="2307" width="8" bestFit="1" customWidth="1"/>
    <col min="2308" max="2308" width="12" bestFit="1" customWidth="1"/>
    <col min="2309" max="2309" width="8" bestFit="1" customWidth="1"/>
    <col min="2310" max="2310" width="26.140625" customWidth="1"/>
    <col min="2559" max="2559" width="2.85546875" customWidth="1"/>
    <col min="2560" max="2560" width="50.85546875" customWidth="1"/>
    <col min="2561" max="2561" width="7.7109375" customWidth="1"/>
    <col min="2562" max="2562" width="6.85546875" customWidth="1"/>
    <col min="2563" max="2563" width="8" bestFit="1" customWidth="1"/>
    <col min="2564" max="2564" width="12" bestFit="1" customWidth="1"/>
    <col min="2565" max="2565" width="8" bestFit="1" customWidth="1"/>
    <col min="2566" max="2566" width="26.140625" customWidth="1"/>
    <col min="2815" max="2815" width="2.85546875" customWidth="1"/>
    <col min="2816" max="2816" width="50.85546875" customWidth="1"/>
    <col min="2817" max="2817" width="7.7109375" customWidth="1"/>
    <col min="2818" max="2818" width="6.85546875" customWidth="1"/>
    <col min="2819" max="2819" width="8" bestFit="1" customWidth="1"/>
    <col min="2820" max="2820" width="12" bestFit="1" customWidth="1"/>
    <col min="2821" max="2821" width="8" bestFit="1" customWidth="1"/>
    <col min="2822" max="2822" width="26.140625" customWidth="1"/>
    <col min="3071" max="3071" width="2.85546875" customWidth="1"/>
    <col min="3072" max="3072" width="50.85546875" customWidth="1"/>
    <col min="3073" max="3073" width="7.7109375" customWidth="1"/>
    <col min="3074" max="3074" width="6.85546875" customWidth="1"/>
    <col min="3075" max="3075" width="8" bestFit="1" customWidth="1"/>
    <col min="3076" max="3076" width="12" bestFit="1" customWidth="1"/>
    <col min="3077" max="3077" width="8" bestFit="1" customWidth="1"/>
    <col min="3078" max="3078" width="26.140625" customWidth="1"/>
    <col min="3327" max="3327" width="2.85546875" customWidth="1"/>
    <col min="3328" max="3328" width="50.85546875" customWidth="1"/>
    <col min="3329" max="3329" width="7.7109375" customWidth="1"/>
    <col min="3330" max="3330" width="6.85546875" customWidth="1"/>
    <col min="3331" max="3331" width="8" bestFit="1" customWidth="1"/>
    <col min="3332" max="3332" width="12" bestFit="1" customWidth="1"/>
    <col min="3333" max="3333" width="8" bestFit="1" customWidth="1"/>
    <col min="3334" max="3334" width="26.140625" customWidth="1"/>
    <col min="3583" max="3583" width="2.85546875" customWidth="1"/>
    <col min="3584" max="3584" width="50.85546875" customWidth="1"/>
    <col min="3585" max="3585" width="7.7109375" customWidth="1"/>
    <col min="3586" max="3586" width="6.85546875" customWidth="1"/>
    <col min="3587" max="3587" width="8" bestFit="1" customWidth="1"/>
    <col min="3588" max="3588" width="12" bestFit="1" customWidth="1"/>
    <col min="3589" max="3589" width="8" bestFit="1" customWidth="1"/>
    <col min="3590" max="3590" width="26.140625" customWidth="1"/>
    <col min="3839" max="3839" width="2.85546875" customWidth="1"/>
    <col min="3840" max="3840" width="50.85546875" customWidth="1"/>
    <col min="3841" max="3841" width="7.7109375" customWidth="1"/>
    <col min="3842" max="3842" width="6.85546875" customWidth="1"/>
    <col min="3843" max="3843" width="8" bestFit="1" customWidth="1"/>
    <col min="3844" max="3844" width="12" bestFit="1" customWidth="1"/>
    <col min="3845" max="3845" width="8" bestFit="1" customWidth="1"/>
    <col min="3846" max="3846" width="26.140625" customWidth="1"/>
    <col min="4095" max="4095" width="2.85546875" customWidth="1"/>
    <col min="4096" max="4096" width="50.85546875" customWidth="1"/>
    <col min="4097" max="4097" width="7.7109375" customWidth="1"/>
    <col min="4098" max="4098" width="6.85546875" customWidth="1"/>
    <col min="4099" max="4099" width="8" bestFit="1" customWidth="1"/>
    <col min="4100" max="4100" width="12" bestFit="1" customWidth="1"/>
    <col min="4101" max="4101" width="8" bestFit="1" customWidth="1"/>
    <col min="4102" max="4102" width="26.140625" customWidth="1"/>
    <col min="4351" max="4351" width="2.85546875" customWidth="1"/>
    <col min="4352" max="4352" width="50.85546875" customWidth="1"/>
    <col min="4353" max="4353" width="7.7109375" customWidth="1"/>
    <col min="4354" max="4354" width="6.85546875" customWidth="1"/>
    <col min="4355" max="4355" width="8" bestFit="1" customWidth="1"/>
    <col min="4356" max="4356" width="12" bestFit="1" customWidth="1"/>
    <col min="4357" max="4357" width="8" bestFit="1" customWidth="1"/>
    <col min="4358" max="4358" width="26.140625" customWidth="1"/>
    <col min="4607" max="4607" width="2.85546875" customWidth="1"/>
    <col min="4608" max="4608" width="50.85546875" customWidth="1"/>
    <col min="4609" max="4609" width="7.7109375" customWidth="1"/>
    <col min="4610" max="4610" width="6.85546875" customWidth="1"/>
    <col min="4611" max="4611" width="8" bestFit="1" customWidth="1"/>
    <col min="4612" max="4612" width="12" bestFit="1" customWidth="1"/>
    <col min="4613" max="4613" width="8" bestFit="1" customWidth="1"/>
    <col min="4614" max="4614" width="26.140625" customWidth="1"/>
    <col min="4863" max="4863" width="2.85546875" customWidth="1"/>
    <col min="4864" max="4864" width="50.85546875" customWidth="1"/>
    <col min="4865" max="4865" width="7.7109375" customWidth="1"/>
    <col min="4866" max="4866" width="6.85546875" customWidth="1"/>
    <col min="4867" max="4867" width="8" bestFit="1" customWidth="1"/>
    <col min="4868" max="4868" width="12" bestFit="1" customWidth="1"/>
    <col min="4869" max="4869" width="8" bestFit="1" customWidth="1"/>
    <col min="4870" max="4870" width="26.140625" customWidth="1"/>
    <col min="5119" max="5119" width="2.85546875" customWidth="1"/>
    <col min="5120" max="5120" width="50.85546875" customWidth="1"/>
    <col min="5121" max="5121" width="7.7109375" customWidth="1"/>
    <col min="5122" max="5122" width="6.85546875" customWidth="1"/>
    <col min="5123" max="5123" width="8" bestFit="1" customWidth="1"/>
    <col min="5124" max="5124" width="12" bestFit="1" customWidth="1"/>
    <col min="5125" max="5125" width="8" bestFit="1" customWidth="1"/>
    <col min="5126" max="5126" width="26.140625" customWidth="1"/>
    <col min="5375" max="5375" width="2.85546875" customWidth="1"/>
    <col min="5376" max="5376" width="50.85546875" customWidth="1"/>
    <col min="5377" max="5377" width="7.7109375" customWidth="1"/>
    <col min="5378" max="5378" width="6.85546875" customWidth="1"/>
    <col min="5379" max="5379" width="8" bestFit="1" customWidth="1"/>
    <col min="5380" max="5380" width="12" bestFit="1" customWidth="1"/>
    <col min="5381" max="5381" width="8" bestFit="1" customWidth="1"/>
    <col min="5382" max="5382" width="26.140625" customWidth="1"/>
    <col min="5631" max="5631" width="2.85546875" customWidth="1"/>
    <col min="5632" max="5632" width="50.85546875" customWidth="1"/>
    <col min="5633" max="5633" width="7.7109375" customWidth="1"/>
    <col min="5634" max="5634" width="6.85546875" customWidth="1"/>
    <col min="5635" max="5635" width="8" bestFit="1" customWidth="1"/>
    <col min="5636" max="5636" width="12" bestFit="1" customWidth="1"/>
    <col min="5637" max="5637" width="8" bestFit="1" customWidth="1"/>
    <col min="5638" max="5638" width="26.140625" customWidth="1"/>
    <col min="5887" max="5887" width="2.85546875" customWidth="1"/>
    <col min="5888" max="5888" width="50.85546875" customWidth="1"/>
    <col min="5889" max="5889" width="7.7109375" customWidth="1"/>
    <col min="5890" max="5890" width="6.85546875" customWidth="1"/>
    <col min="5891" max="5891" width="8" bestFit="1" customWidth="1"/>
    <col min="5892" max="5892" width="12" bestFit="1" customWidth="1"/>
    <col min="5893" max="5893" width="8" bestFit="1" customWidth="1"/>
    <col min="5894" max="5894" width="26.140625" customWidth="1"/>
    <col min="6143" max="6143" width="2.85546875" customWidth="1"/>
    <col min="6144" max="6144" width="50.85546875" customWidth="1"/>
    <col min="6145" max="6145" width="7.7109375" customWidth="1"/>
    <col min="6146" max="6146" width="6.85546875" customWidth="1"/>
    <col min="6147" max="6147" width="8" bestFit="1" customWidth="1"/>
    <col min="6148" max="6148" width="12" bestFit="1" customWidth="1"/>
    <col min="6149" max="6149" width="8" bestFit="1" customWidth="1"/>
    <col min="6150" max="6150" width="26.140625" customWidth="1"/>
    <col min="6399" max="6399" width="2.85546875" customWidth="1"/>
    <col min="6400" max="6400" width="50.85546875" customWidth="1"/>
    <col min="6401" max="6401" width="7.7109375" customWidth="1"/>
    <col min="6402" max="6402" width="6.85546875" customWidth="1"/>
    <col min="6403" max="6403" width="8" bestFit="1" customWidth="1"/>
    <col min="6404" max="6404" width="12" bestFit="1" customWidth="1"/>
    <col min="6405" max="6405" width="8" bestFit="1" customWidth="1"/>
    <col min="6406" max="6406" width="26.140625" customWidth="1"/>
    <col min="6655" max="6655" width="2.85546875" customWidth="1"/>
    <col min="6656" max="6656" width="50.85546875" customWidth="1"/>
    <col min="6657" max="6657" width="7.7109375" customWidth="1"/>
    <col min="6658" max="6658" width="6.85546875" customWidth="1"/>
    <col min="6659" max="6659" width="8" bestFit="1" customWidth="1"/>
    <col min="6660" max="6660" width="12" bestFit="1" customWidth="1"/>
    <col min="6661" max="6661" width="8" bestFit="1" customWidth="1"/>
    <col min="6662" max="6662" width="26.140625" customWidth="1"/>
    <col min="6911" max="6911" width="2.85546875" customWidth="1"/>
    <col min="6912" max="6912" width="50.85546875" customWidth="1"/>
    <col min="6913" max="6913" width="7.7109375" customWidth="1"/>
    <col min="6914" max="6914" width="6.85546875" customWidth="1"/>
    <col min="6915" max="6915" width="8" bestFit="1" customWidth="1"/>
    <col min="6916" max="6916" width="12" bestFit="1" customWidth="1"/>
    <col min="6917" max="6917" width="8" bestFit="1" customWidth="1"/>
    <col min="6918" max="6918" width="26.140625" customWidth="1"/>
    <col min="7167" max="7167" width="2.85546875" customWidth="1"/>
    <col min="7168" max="7168" width="50.85546875" customWidth="1"/>
    <col min="7169" max="7169" width="7.7109375" customWidth="1"/>
    <col min="7170" max="7170" width="6.85546875" customWidth="1"/>
    <col min="7171" max="7171" width="8" bestFit="1" customWidth="1"/>
    <col min="7172" max="7172" width="12" bestFit="1" customWidth="1"/>
    <col min="7173" max="7173" width="8" bestFit="1" customWidth="1"/>
    <col min="7174" max="7174" width="26.140625" customWidth="1"/>
    <col min="7423" max="7423" width="2.85546875" customWidth="1"/>
    <col min="7424" max="7424" width="50.85546875" customWidth="1"/>
    <col min="7425" max="7425" width="7.7109375" customWidth="1"/>
    <col min="7426" max="7426" width="6.85546875" customWidth="1"/>
    <col min="7427" max="7427" width="8" bestFit="1" customWidth="1"/>
    <col min="7428" max="7428" width="12" bestFit="1" customWidth="1"/>
    <col min="7429" max="7429" width="8" bestFit="1" customWidth="1"/>
    <col min="7430" max="7430" width="26.140625" customWidth="1"/>
    <col min="7679" max="7679" width="2.85546875" customWidth="1"/>
    <col min="7680" max="7680" width="50.85546875" customWidth="1"/>
    <col min="7681" max="7681" width="7.7109375" customWidth="1"/>
    <col min="7682" max="7682" width="6.85546875" customWidth="1"/>
    <col min="7683" max="7683" width="8" bestFit="1" customWidth="1"/>
    <col min="7684" max="7684" width="12" bestFit="1" customWidth="1"/>
    <col min="7685" max="7685" width="8" bestFit="1" customWidth="1"/>
    <col min="7686" max="7686" width="26.140625" customWidth="1"/>
    <col min="7935" max="7935" width="2.85546875" customWidth="1"/>
    <col min="7936" max="7936" width="50.85546875" customWidth="1"/>
    <col min="7937" max="7937" width="7.7109375" customWidth="1"/>
    <col min="7938" max="7938" width="6.85546875" customWidth="1"/>
    <col min="7939" max="7939" width="8" bestFit="1" customWidth="1"/>
    <col min="7940" max="7940" width="12" bestFit="1" customWidth="1"/>
    <col min="7941" max="7941" width="8" bestFit="1" customWidth="1"/>
    <col min="7942" max="7942" width="26.140625" customWidth="1"/>
    <col min="8191" max="8191" width="2.85546875" customWidth="1"/>
    <col min="8192" max="8192" width="50.85546875" customWidth="1"/>
    <col min="8193" max="8193" width="7.7109375" customWidth="1"/>
    <col min="8194" max="8194" width="6.85546875" customWidth="1"/>
    <col min="8195" max="8195" width="8" bestFit="1" customWidth="1"/>
    <col min="8196" max="8196" width="12" bestFit="1" customWidth="1"/>
    <col min="8197" max="8197" width="8" bestFit="1" customWidth="1"/>
    <col min="8198" max="8198" width="26.140625" customWidth="1"/>
    <col min="8447" max="8447" width="2.85546875" customWidth="1"/>
    <col min="8448" max="8448" width="50.85546875" customWidth="1"/>
    <col min="8449" max="8449" width="7.7109375" customWidth="1"/>
    <col min="8450" max="8450" width="6.85546875" customWidth="1"/>
    <col min="8451" max="8451" width="8" bestFit="1" customWidth="1"/>
    <col min="8452" max="8452" width="12" bestFit="1" customWidth="1"/>
    <col min="8453" max="8453" width="8" bestFit="1" customWidth="1"/>
    <col min="8454" max="8454" width="26.140625" customWidth="1"/>
    <col min="8703" max="8703" width="2.85546875" customWidth="1"/>
    <col min="8704" max="8704" width="50.85546875" customWidth="1"/>
    <col min="8705" max="8705" width="7.7109375" customWidth="1"/>
    <col min="8706" max="8706" width="6.85546875" customWidth="1"/>
    <col min="8707" max="8707" width="8" bestFit="1" customWidth="1"/>
    <col min="8708" max="8708" width="12" bestFit="1" customWidth="1"/>
    <col min="8709" max="8709" width="8" bestFit="1" customWidth="1"/>
    <col min="8710" max="8710" width="26.140625" customWidth="1"/>
    <col min="8959" max="8959" width="2.85546875" customWidth="1"/>
    <col min="8960" max="8960" width="50.85546875" customWidth="1"/>
    <col min="8961" max="8961" width="7.7109375" customWidth="1"/>
    <col min="8962" max="8962" width="6.85546875" customWidth="1"/>
    <col min="8963" max="8963" width="8" bestFit="1" customWidth="1"/>
    <col min="8964" max="8964" width="12" bestFit="1" customWidth="1"/>
    <col min="8965" max="8965" width="8" bestFit="1" customWidth="1"/>
    <col min="8966" max="8966" width="26.140625" customWidth="1"/>
    <col min="9215" max="9215" width="2.85546875" customWidth="1"/>
    <col min="9216" max="9216" width="50.85546875" customWidth="1"/>
    <col min="9217" max="9217" width="7.7109375" customWidth="1"/>
    <col min="9218" max="9218" width="6.85546875" customWidth="1"/>
    <col min="9219" max="9219" width="8" bestFit="1" customWidth="1"/>
    <col min="9220" max="9220" width="12" bestFit="1" customWidth="1"/>
    <col min="9221" max="9221" width="8" bestFit="1" customWidth="1"/>
    <col min="9222" max="9222" width="26.140625" customWidth="1"/>
    <col min="9471" max="9471" width="2.85546875" customWidth="1"/>
    <col min="9472" max="9472" width="50.85546875" customWidth="1"/>
    <col min="9473" max="9473" width="7.7109375" customWidth="1"/>
    <col min="9474" max="9474" width="6.85546875" customWidth="1"/>
    <col min="9475" max="9475" width="8" bestFit="1" customWidth="1"/>
    <col min="9476" max="9476" width="12" bestFit="1" customWidth="1"/>
    <col min="9477" max="9477" width="8" bestFit="1" customWidth="1"/>
    <col min="9478" max="9478" width="26.140625" customWidth="1"/>
    <col min="9727" max="9727" width="2.85546875" customWidth="1"/>
    <col min="9728" max="9728" width="50.85546875" customWidth="1"/>
    <col min="9729" max="9729" width="7.7109375" customWidth="1"/>
    <col min="9730" max="9730" width="6.85546875" customWidth="1"/>
    <col min="9731" max="9731" width="8" bestFit="1" customWidth="1"/>
    <col min="9732" max="9732" width="12" bestFit="1" customWidth="1"/>
    <col min="9733" max="9733" width="8" bestFit="1" customWidth="1"/>
    <col min="9734" max="9734" width="26.140625" customWidth="1"/>
    <col min="9983" max="9983" width="2.85546875" customWidth="1"/>
    <col min="9984" max="9984" width="50.85546875" customWidth="1"/>
    <col min="9985" max="9985" width="7.7109375" customWidth="1"/>
    <col min="9986" max="9986" width="6.85546875" customWidth="1"/>
    <col min="9987" max="9987" width="8" bestFit="1" customWidth="1"/>
    <col min="9988" max="9988" width="12" bestFit="1" customWidth="1"/>
    <col min="9989" max="9989" width="8" bestFit="1" customWidth="1"/>
    <col min="9990" max="9990" width="26.140625" customWidth="1"/>
    <col min="10239" max="10239" width="2.85546875" customWidth="1"/>
    <col min="10240" max="10240" width="50.85546875" customWidth="1"/>
    <col min="10241" max="10241" width="7.7109375" customWidth="1"/>
    <col min="10242" max="10242" width="6.85546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40625" customWidth="1"/>
    <col min="10495" max="10495" width="2.85546875" customWidth="1"/>
    <col min="10496" max="10496" width="50.85546875" customWidth="1"/>
    <col min="10497" max="10497" width="7.7109375" customWidth="1"/>
    <col min="10498" max="10498" width="6.85546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40625" customWidth="1"/>
    <col min="10751" max="10751" width="2.85546875" customWidth="1"/>
    <col min="10752" max="10752" width="50.85546875" customWidth="1"/>
    <col min="10753" max="10753" width="7.7109375" customWidth="1"/>
    <col min="10754" max="10754" width="6.85546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40625" customWidth="1"/>
    <col min="11007" max="11007" width="2.85546875" customWidth="1"/>
    <col min="11008" max="11008" width="50.85546875" customWidth="1"/>
    <col min="11009" max="11009" width="7.7109375" customWidth="1"/>
    <col min="11010" max="11010" width="6.85546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40625" customWidth="1"/>
    <col min="11263" max="11263" width="2.85546875" customWidth="1"/>
    <col min="11264" max="11264" width="50.85546875" customWidth="1"/>
    <col min="11265" max="11265" width="7.7109375" customWidth="1"/>
    <col min="11266" max="11266" width="6.85546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40625" customWidth="1"/>
    <col min="11519" max="11519" width="2.85546875" customWidth="1"/>
    <col min="11520" max="11520" width="50.85546875" customWidth="1"/>
    <col min="11521" max="11521" width="7.7109375" customWidth="1"/>
    <col min="11522" max="11522" width="6.85546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40625" customWidth="1"/>
    <col min="11775" max="11775" width="2.85546875" customWidth="1"/>
    <col min="11776" max="11776" width="50.85546875" customWidth="1"/>
    <col min="11777" max="11777" width="7.7109375" customWidth="1"/>
    <col min="11778" max="11778" width="6.85546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40625" customWidth="1"/>
    <col min="12031" max="12031" width="2.85546875" customWidth="1"/>
    <col min="12032" max="12032" width="50.85546875" customWidth="1"/>
    <col min="12033" max="12033" width="7.7109375" customWidth="1"/>
    <col min="12034" max="12034" width="6.85546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40625" customWidth="1"/>
    <col min="12287" max="12287" width="2.85546875" customWidth="1"/>
    <col min="12288" max="12288" width="50.85546875" customWidth="1"/>
    <col min="12289" max="12289" width="7.7109375" customWidth="1"/>
    <col min="12290" max="12290" width="6.85546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40625" customWidth="1"/>
    <col min="12543" max="12543" width="2.85546875" customWidth="1"/>
    <col min="12544" max="12544" width="50.85546875" customWidth="1"/>
    <col min="12545" max="12545" width="7.7109375" customWidth="1"/>
    <col min="12546" max="12546" width="6.85546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40625" customWidth="1"/>
    <col min="12799" max="12799" width="2.85546875" customWidth="1"/>
    <col min="12800" max="12800" width="50.85546875" customWidth="1"/>
    <col min="12801" max="12801" width="7.7109375" customWidth="1"/>
    <col min="12802" max="12802" width="6.85546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40625" customWidth="1"/>
    <col min="13055" max="13055" width="2.85546875" customWidth="1"/>
    <col min="13056" max="13056" width="50.85546875" customWidth="1"/>
    <col min="13057" max="13057" width="7.7109375" customWidth="1"/>
    <col min="13058" max="13058" width="6.85546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40625" customWidth="1"/>
    <col min="13311" max="13311" width="2.85546875" customWidth="1"/>
    <col min="13312" max="13312" width="50.85546875" customWidth="1"/>
    <col min="13313" max="13313" width="7.7109375" customWidth="1"/>
    <col min="13314" max="13314" width="6.85546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40625" customWidth="1"/>
    <col min="13567" max="13567" width="2.85546875" customWidth="1"/>
    <col min="13568" max="13568" width="50.85546875" customWidth="1"/>
    <col min="13569" max="13569" width="7.7109375" customWidth="1"/>
    <col min="13570" max="13570" width="6.85546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40625" customWidth="1"/>
    <col min="13823" max="13823" width="2.85546875" customWidth="1"/>
    <col min="13824" max="13824" width="50.85546875" customWidth="1"/>
    <col min="13825" max="13825" width="7.7109375" customWidth="1"/>
    <col min="13826" max="13826" width="6.85546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40625" customWidth="1"/>
    <col min="14079" max="14079" width="2.85546875" customWidth="1"/>
    <col min="14080" max="14080" width="50.85546875" customWidth="1"/>
    <col min="14081" max="14081" width="7.7109375" customWidth="1"/>
    <col min="14082" max="14082" width="6.85546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40625" customWidth="1"/>
    <col min="14335" max="14335" width="2.85546875" customWidth="1"/>
    <col min="14336" max="14336" width="50.85546875" customWidth="1"/>
    <col min="14337" max="14337" width="7.7109375" customWidth="1"/>
    <col min="14338" max="14338" width="6.85546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40625" customWidth="1"/>
    <col min="14591" max="14591" width="2.85546875" customWidth="1"/>
    <col min="14592" max="14592" width="50.85546875" customWidth="1"/>
    <col min="14593" max="14593" width="7.7109375" customWidth="1"/>
    <col min="14594" max="14594" width="6.85546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40625" customWidth="1"/>
    <col min="14847" max="14847" width="2.85546875" customWidth="1"/>
    <col min="14848" max="14848" width="50.85546875" customWidth="1"/>
    <col min="14849" max="14849" width="7.7109375" customWidth="1"/>
    <col min="14850" max="14850" width="6.85546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40625" customWidth="1"/>
    <col min="15103" max="15103" width="2.85546875" customWidth="1"/>
    <col min="15104" max="15104" width="50.85546875" customWidth="1"/>
    <col min="15105" max="15105" width="7.7109375" customWidth="1"/>
    <col min="15106" max="15106" width="6.85546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40625" customWidth="1"/>
    <col min="15359" max="15359" width="2.85546875" customWidth="1"/>
    <col min="15360" max="15360" width="50.85546875" customWidth="1"/>
    <col min="15361" max="15361" width="7.7109375" customWidth="1"/>
    <col min="15362" max="15362" width="6.85546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40625" customWidth="1"/>
    <col min="15615" max="15615" width="2.85546875" customWidth="1"/>
    <col min="15616" max="15616" width="50.85546875" customWidth="1"/>
    <col min="15617" max="15617" width="7.7109375" customWidth="1"/>
    <col min="15618" max="15618" width="6.85546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40625" customWidth="1"/>
    <col min="15871" max="15871" width="2.85546875" customWidth="1"/>
    <col min="15872" max="15872" width="50.85546875" customWidth="1"/>
    <col min="15873" max="15873" width="7.7109375" customWidth="1"/>
    <col min="15874" max="15874" width="6.85546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40625" customWidth="1"/>
    <col min="16127" max="16127" width="2.85546875" customWidth="1"/>
    <col min="16128" max="16128" width="50.85546875" customWidth="1"/>
    <col min="16129" max="16129" width="7.7109375" customWidth="1"/>
    <col min="16130" max="16130" width="6.85546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40625" customWidth="1"/>
  </cols>
  <sheetData>
    <row r="1" spans="1:8" ht="15" customHeight="1">
      <c r="A1" s="191" t="s">
        <v>23</v>
      </c>
      <c r="B1" s="191"/>
      <c r="C1" s="191"/>
      <c r="D1" s="191"/>
      <c r="E1" s="191"/>
      <c r="F1" s="181"/>
      <c r="G1" s="181"/>
    </row>
    <row r="2" spans="1:8" ht="15.75">
      <c r="A2" s="208" t="s">
        <v>248</v>
      </c>
      <c r="B2" s="208"/>
      <c r="C2" s="208"/>
      <c r="D2" s="208"/>
      <c r="E2" s="208"/>
      <c r="F2" s="208"/>
      <c r="G2" s="208"/>
    </row>
    <row r="3" spans="1:8" ht="15.75">
      <c r="A3" s="208" t="s">
        <v>231</v>
      </c>
      <c r="B3" s="208"/>
      <c r="C3" s="208"/>
      <c r="D3" s="208"/>
      <c r="E3" s="208"/>
      <c r="F3" s="208"/>
      <c r="G3" s="208"/>
    </row>
    <row r="4" spans="1:8">
      <c r="A4" s="209" t="s">
        <v>270</v>
      </c>
      <c r="B4" s="209"/>
      <c r="C4" s="209"/>
      <c r="D4" s="209"/>
      <c r="E4" s="209"/>
      <c r="F4" s="209"/>
      <c r="G4" s="209"/>
    </row>
    <row r="5" spans="1:8" ht="15.75">
      <c r="B5" s="206"/>
      <c r="C5" s="206"/>
      <c r="D5" s="206"/>
      <c r="E5" s="206"/>
    </row>
    <row r="6" spans="1:8" ht="15.75">
      <c r="B6" s="11"/>
      <c r="C6" s="12"/>
      <c r="D6" s="12"/>
      <c r="E6" s="12"/>
    </row>
    <row r="7" spans="1:8" ht="15.75">
      <c r="B7" s="207" t="s">
        <v>24</v>
      </c>
      <c r="C7" s="207"/>
      <c r="D7" s="207"/>
      <c r="E7" s="207"/>
    </row>
    <row r="8" spans="1:8">
      <c r="A8" s="222" t="s">
        <v>25</v>
      </c>
      <c r="B8" s="222"/>
      <c r="C8" s="222"/>
      <c r="D8" s="222"/>
      <c r="E8" s="222"/>
    </row>
    <row r="9" spans="1:8">
      <c r="A9" s="222"/>
      <c r="B9" s="222"/>
      <c r="C9" s="222"/>
      <c r="D9" s="222"/>
      <c r="E9" s="222"/>
    </row>
    <row r="10" spans="1:8" ht="15.75">
      <c r="A10" s="13"/>
      <c r="B10" s="223" t="s">
        <v>26</v>
      </c>
      <c r="C10" s="223"/>
      <c r="D10" s="223"/>
      <c r="E10" s="223"/>
    </row>
    <row r="11" spans="1:8">
      <c r="A11" s="224"/>
      <c r="B11" s="225" t="s">
        <v>27</v>
      </c>
      <c r="C11" s="225" t="s">
        <v>28</v>
      </c>
      <c r="D11" s="225" t="s">
        <v>29</v>
      </c>
      <c r="E11" s="225" t="s">
        <v>229</v>
      </c>
      <c r="F11" s="220" t="s">
        <v>228</v>
      </c>
      <c r="G11" s="220" t="s">
        <v>230</v>
      </c>
    </row>
    <row r="12" spans="1:8">
      <c r="A12" s="224"/>
      <c r="B12" s="225"/>
      <c r="C12" s="225"/>
      <c r="D12" s="225"/>
      <c r="E12" s="225"/>
      <c r="F12" s="221"/>
      <c r="G12" s="221"/>
    </row>
    <row r="13" spans="1:8" ht="15.75">
      <c r="A13" s="13"/>
      <c r="B13" s="14">
        <v>1</v>
      </c>
      <c r="C13" s="14">
        <v>2</v>
      </c>
      <c r="D13" s="14">
        <v>3</v>
      </c>
      <c r="E13" s="14"/>
      <c r="F13" s="129"/>
      <c r="G13" s="129"/>
    </row>
    <row r="14" spans="1:8" ht="15.75">
      <c r="A14" s="13"/>
      <c r="B14" s="15" t="s">
        <v>30</v>
      </c>
      <c r="C14" s="16"/>
      <c r="D14" s="16"/>
      <c r="E14" s="177">
        <f>E15+E19+E21+E23+E25</f>
        <v>2230670</v>
      </c>
      <c r="F14" s="177">
        <f t="shared" ref="F14:G14" si="0">F15+F19+F21+F23+F25</f>
        <v>1549725.8984421701</v>
      </c>
      <c r="G14" s="177">
        <f t="shared" si="0"/>
        <v>1549725.77865479</v>
      </c>
      <c r="H14" s="10"/>
    </row>
    <row r="15" spans="1:8" ht="15.75">
      <c r="A15" s="13"/>
      <c r="B15" s="17" t="s">
        <v>31</v>
      </c>
      <c r="C15" s="16" t="s">
        <v>32</v>
      </c>
      <c r="D15" s="16" t="s">
        <v>33</v>
      </c>
      <c r="E15" s="177">
        <f>E16+E17</f>
        <v>1174177</v>
      </c>
      <c r="F15" s="177">
        <v>802755</v>
      </c>
      <c r="G15" s="177">
        <v>802755</v>
      </c>
    </row>
    <row r="16" spans="1:8" ht="15.75">
      <c r="A16" s="13"/>
      <c r="B16" s="18" t="s">
        <v>34</v>
      </c>
      <c r="C16" s="16" t="s">
        <v>32</v>
      </c>
      <c r="D16" s="19" t="s">
        <v>35</v>
      </c>
      <c r="E16" s="178">
        <v>996877</v>
      </c>
      <c r="F16" s="178">
        <f>E16*68.367469%</f>
        <v>681539.57394312997</v>
      </c>
      <c r="G16" s="179">
        <f>F16</f>
        <v>681539.57394312997</v>
      </c>
    </row>
    <row r="17" spans="1:7" ht="15.75">
      <c r="A17" s="13"/>
      <c r="B17" s="20" t="s">
        <v>36</v>
      </c>
      <c r="C17" s="16" t="s">
        <v>32</v>
      </c>
      <c r="D17" s="19" t="s">
        <v>37</v>
      </c>
      <c r="E17" s="178">
        <v>177300</v>
      </c>
      <c r="F17" s="178">
        <v>121215</v>
      </c>
      <c r="G17" s="179">
        <f>F17</f>
        <v>121215</v>
      </c>
    </row>
    <row r="18" spans="1:7" ht="15.75">
      <c r="A18" s="13"/>
      <c r="B18" s="18" t="s">
        <v>38</v>
      </c>
      <c r="C18" s="16" t="s">
        <v>32</v>
      </c>
      <c r="D18" s="19" t="s">
        <v>39</v>
      </c>
      <c r="E18" s="178">
        <f>'[1]Приложение 4'!G18</f>
        <v>0</v>
      </c>
      <c r="F18" s="178">
        <f>E18*69.619785%</f>
        <v>0</v>
      </c>
      <c r="G18" s="179">
        <f t="shared" ref="G18:G28" si="1">F18*66.94%</f>
        <v>0</v>
      </c>
    </row>
    <row r="19" spans="1:7" ht="15.75">
      <c r="A19" s="13"/>
      <c r="B19" s="17" t="s">
        <v>40</v>
      </c>
      <c r="C19" s="16" t="s">
        <v>41</v>
      </c>
      <c r="D19" s="16" t="s">
        <v>33</v>
      </c>
      <c r="E19" s="177">
        <v>78000</v>
      </c>
      <c r="F19" s="177">
        <f>F20</f>
        <v>78000</v>
      </c>
      <c r="G19" s="177">
        <f>G20</f>
        <v>78000</v>
      </c>
    </row>
    <row r="20" spans="1:7" ht="15.75">
      <c r="A20" s="13"/>
      <c r="B20" s="18" t="s">
        <v>42</v>
      </c>
      <c r="C20" s="19" t="s">
        <v>41</v>
      </c>
      <c r="D20" s="19" t="s">
        <v>43</v>
      </c>
      <c r="E20" s="178">
        <v>78000</v>
      </c>
      <c r="F20" s="178">
        <v>78000</v>
      </c>
      <c r="G20" s="179">
        <v>78000</v>
      </c>
    </row>
    <row r="21" spans="1:7" ht="15.75">
      <c r="A21" s="13"/>
      <c r="B21" s="17" t="s">
        <v>250</v>
      </c>
      <c r="C21" s="16" t="s">
        <v>35</v>
      </c>
      <c r="D21" s="16" t="s">
        <v>33</v>
      </c>
      <c r="E21" s="177">
        <f>E22</f>
        <v>100000</v>
      </c>
      <c r="F21" s="177">
        <f t="shared" ref="F21:G21" si="2">F22</f>
        <v>68367.468999999997</v>
      </c>
      <c r="G21" s="177">
        <f t="shared" si="2"/>
        <v>68367</v>
      </c>
    </row>
    <row r="22" spans="1:7" ht="15.75">
      <c r="A22" s="13"/>
      <c r="B22" s="18" t="s">
        <v>251</v>
      </c>
      <c r="C22" s="19" t="s">
        <v>35</v>
      </c>
      <c r="D22" s="19" t="s">
        <v>252</v>
      </c>
      <c r="E22" s="178">
        <v>100000</v>
      </c>
      <c r="F22" s="178">
        <f>E22*68.367469%</f>
        <v>68367.468999999997</v>
      </c>
      <c r="G22" s="179">
        <v>68367</v>
      </c>
    </row>
    <row r="23" spans="1:7" ht="15.75">
      <c r="A23" s="13"/>
      <c r="B23" s="21" t="s">
        <v>44</v>
      </c>
      <c r="C23" s="16" t="s">
        <v>45</v>
      </c>
      <c r="D23" s="16"/>
      <c r="E23" s="177">
        <v>228291</v>
      </c>
      <c r="F23" s="177">
        <f>F24</f>
        <v>156076.77865479002</v>
      </c>
      <c r="G23" s="177">
        <f>G24</f>
        <v>156076.77865479002</v>
      </c>
    </row>
    <row r="24" spans="1:7" ht="15.75">
      <c r="A24" s="13"/>
      <c r="B24" s="18" t="s">
        <v>46</v>
      </c>
      <c r="C24" s="19" t="s">
        <v>45</v>
      </c>
      <c r="D24" s="19" t="s">
        <v>43</v>
      </c>
      <c r="E24" s="178">
        <v>228291</v>
      </c>
      <c r="F24" s="178">
        <f>E24*68.367469%</f>
        <v>156076.77865479002</v>
      </c>
      <c r="G24" s="179">
        <f>F24</f>
        <v>156076.77865479002</v>
      </c>
    </row>
    <row r="25" spans="1:7" ht="15.75">
      <c r="A25" s="13"/>
      <c r="B25" s="21" t="s">
        <v>47</v>
      </c>
      <c r="C25" s="16" t="s">
        <v>48</v>
      </c>
      <c r="D25" s="16"/>
      <c r="E25" s="177">
        <f>E26</f>
        <v>650202</v>
      </c>
      <c r="F25" s="177">
        <f>F26</f>
        <v>444526.65078738</v>
      </c>
      <c r="G25" s="177">
        <f>G26</f>
        <v>444527</v>
      </c>
    </row>
    <row r="26" spans="1:7" ht="15.75">
      <c r="A26" s="13"/>
      <c r="B26" s="18" t="s">
        <v>49</v>
      </c>
      <c r="C26" s="19" t="s">
        <v>48</v>
      </c>
      <c r="D26" s="19" t="s">
        <v>32</v>
      </c>
      <c r="E26" s="178">
        <v>650202</v>
      </c>
      <c r="F26" s="178">
        <f>E26*68.367469%</f>
        <v>444526.65078738</v>
      </c>
      <c r="G26" s="179">
        <v>444527</v>
      </c>
    </row>
    <row r="27" spans="1:7" ht="15.75">
      <c r="A27" s="13"/>
      <c r="B27" s="21" t="s">
        <v>50</v>
      </c>
      <c r="C27" s="16" t="s">
        <v>39</v>
      </c>
      <c r="D27" s="16"/>
      <c r="E27" s="177">
        <f>'[1]Приложение 4'!G35</f>
        <v>0</v>
      </c>
      <c r="F27" s="177"/>
      <c r="G27" s="179">
        <f t="shared" si="1"/>
        <v>0</v>
      </c>
    </row>
    <row r="28" spans="1:7" ht="15.75">
      <c r="A28" s="13"/>
      <c r="B28" s="18" t="s">
        <v>51</v>
      </c>
      <c r="C28" s="19" t="s">
        <v>39</v>
      </c>
      <c r="D28" s="19" t="s">
        <v>41</v>
      </c>
      <c r="E28" s="178">
        <f>'[1]Приложение 4'!G36</f>
        <v>0</v>
      </c>
      <c r="F28" s="178"/>
      <c r="G28" s="179">
        <f t="shared" si="1"/>
        <v>0</v>
      </c>
    </row>
    <row r="29" spans="1:7" ht="15.75">
      <c r="B29" s="11"/>
      <c r="C29" s="12"/>
      <c r="D29" s="12"/>
      <c r="E29" s="12"/>
    </row>
    <row r="30" spans="1:7">
      <c r="F30" s="10"/>
    </row>
    <row r="59" ht="15" customHeight="1"/>
    <row r="60" ht="15" customHeight="1"/>
    <row r="62" ht="15" customHeight="1"/>
    <row r="63" ht="15" customHeight="1"/>
    <row r="78" hidden="1"/>
    <row r="79" hidden="1"/>
    <row r="80" hidden="1"/>
  </sheetData>
  <mergeCells count="14"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  <mergeCell ref="B7:E7"/>
    <mergeCell ref="B5:E5"/>
    <mergeCell ref="A2:G2"/>
    <mergeCell ref="A3:G3"/>
    <mergeCell ref="A4:G4"/>
  </mergeCells>
  <pageMargins left="0.43307086614173229" right="0.1968503937007874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9"/>
  <sheetViews>
    <sheetView workbookViewId="0">
      <selection activeCell="A4" sqref="A4:I4"/>
    </sheetView>
  </sheetViews>
  <sheetFormatPr defaultRowHeight="15"/>
  <cols>
    <col min="1" max="1" width="38.140625" customWidth="1"/>
    <col min="2" max="2" width="4" bestFit="1" customWidth="1"/>
    <col min="3" max="3" width="3" bestFit="1" customWidth="1"/>
    <col min="4" max="4" width="3.5703125" bestFit="1" customWidth="1"/>
    <col min="5" max="5" width="11" customWidth="1"/>
    <col min="6" max="6" width="5.85546875" hidden="1" customWidth="1"/>
    <col min="7" max="9" width="10.5703125" bestFit="1" customWidth="1"/>
    <col min="255" max="255" width="38.140625" customWidth="1"/>
    <col min="256" max="256" width="6" customWidth="1"/>
    <col min="257" max="257" width="5.85546875" customWidth="1"/>
    <col min="258" max="258" width="5.42578125" customWidth="1"/>
    <col min="259" max="259" width="9" customWidth="1"/>
    <col min="260" max="260" width="0" hidden="1" customWidth="1"/>
    <col min="261" max="263" width="8" bestFit="1" customWidth="1"/>
    <col min="511" max="511" width="38.140625" customWidth="1"/>
    <col min="512" max="512" width="6" customWidth="1"/>
    <col min="513" max="513" width="5.85546875" customWidth="1"/>
    <col min="514" max="514" width="5.42578125" customWidth="1"/>
    <col min="515" max="515" width="9" customWidth="1"/>
    <col min="516" max="516" width="0" hidden="1" customWidth="1"/>
    <col min="517" max="519" width="8" bestFit="1" customWidth="1"/>
    <col min="767" max="767" width="38.140625" customWidth="1"/>
    <col min="768" max="768" width="6" customWidth="1"/>
    <col min="769" max="769" width="5.85546875" customWidth="1"/>
    <col min="770" max="770" width="5.42578125" customWidth="1"/>
    <col min="771" max="771" width="9" customWidth="1"/>
    <col min="772" max="772" width="0" hidden="1" customWidth="1"/>
    <col min="773" max="775" width="8" bestFit="1" customWidth="1"/>
    <col min="1023" max="1023" width="38.140625" customWidth="1"/>
    <col min="1024" max="1024" width="6" customWidth="1"/>
    <col min="1025" max="1025" width="5.85546875" customWidth="1"/>
    <col min="1026" max="1026" width="5.42578125" customWidth="1"/>
    <col min="1027" max="1027" width="9" customWidth="1"/>
    <col min="1028" max="1028" width="0" hidden="1" customWidth="1"/>
    <col min="1029" max="1031" width="8" bestFit="1" customWidth="1"/>
    <col min="1279" max="1279" width="38.140625" customWidth="1"/>
    <col min="1280" max="1280" width="6" customWidth="1"/>
    <col min="1281" max="1281" width="5.85546875" customWidth="1"/>
    <col min="1282" max="1282" width="5.42578125" customWidth="1"/>
    <col min="1283" max="1283" width="9" customWidth="1"/>
    <col min="1284" max="1284" width="0" hidden="1" customWidth="1"/>
    <col min="1285" max="1287" width="8" bestFit="1" customWidth="1"/>
    <col min="1535" max="1535" width="38.140625" customWidth="1"/>
    <col min="1536" max="1536" width="6" customWidth="1"/>
    <col min="1537" max="1537" width="5.85546875" customWidth="1"/>
    <col min="1538" max="1538" width="5.42578125" customWidth="1"/>
    <col min="1539" max="1539" width="9" customWidth="1"/>
    <col min="1540" max="1540" width="0" hidden="1" customWidth="1"/>
    <col min="1541" max="1543" width="8" bestFit="1" customWidth="1"/>
    <col min="1791" max="1791" width="38.140625" customWidth="1"/>
    <col min="1792" max="1792" width="6" customWidth="1"/>
    <col min="1793" max="1793" width="5.85546875" customWidth="1"/>
    <col min="1794" max="1794" width="5.42578125" customWidth="1"/>
    <col min="1795" max="1795" width="9" customWidth="1"/>
    <col min="1796" max="1796" width="0" hidden="1" customWidth="1"/>
    <col min="1797" max="1799" width="8" bestFit="1" customWidth="1"/>
    <col min="2047" max="2047" width="38.140625" customWidth="1"/>
    <col min="2048" max="2048" width="6" customWidth="1"/>
    <col min="2049" max="2049" width="5.85546875" customWidth="1"/>
    <col min="2050" max="2050" width="5.42578125" customWidth="1"/>
    <col min="2051" max="2051" width="9" customWidth="1"/>
    <col min="2052" max="2052" width="0" hidden="1" customWidth="1"/>
    <col min="2053" max="2055" width="8" bestFit="1" customWidth="1"/>
    <col min="2303" max="2303" width="38.140625" customWidth="1"/>
    <col min="2304" max="2304" width="6" customWidth="1"/>
    <col min="2305" max="2305" width="5.85546875" customWidth="1"/>
    <col min="2306" max="2306" width="5.42578125" customWidth="1"/>
    <col min="2307" max="2307" width="9" customWidth="1"/>
    <col min="2308" max="2308" width="0" hidden="1" customWidth="1"/>
    <col min="2309" max="2311" width="8" bestFit="1" customWidth="1"/>
    <col min="2559" max="2559" width="38.140625" customWidth="1"/>
    <col min="2560" max="2560" width="6" customWidth="1"/>
    <col min="2561" max="2561" width="5.85546875" customWidth="1"/>
    <col min="2562" max="2562" width="5.42578125" customWidth="1"/>
    <col min="2563" max="2563" width="9" customWidth="1"/>
    <col min="2564" max="2564" width="0" hidden="1" customWidth="1"/>
    <col min="2565" max="2567" width="8" bestFit="1" customWidth="1"/>
    <col min="2815" max="2815" width="38.140625" customWidth="1"/>
    <col min="2816" max="2816" width="6" customWidth="1"/>
    <col min="2817" max="2817" width="5.85546875" customWidth="1"/>
    <col min="2818" max="2818" width="5.42578125" customWidth="1"/>
    <col min="2819" max="2819" width="9" customWidth="1"/>
    <col min="2820" max="2820" width="0" hidden="1" customWidth="1"/>
    <col min="2821" max="2823" width="8" bestFit="1" customWidth="1"/>
    <col min="3071" max="3071" width="38.140625" customWidth="1"/>
    <col min="3072" max="3072" width="6" customWidth="1"/>
    <col min="3073" max="3073" width="5.85546875" customWidth="1"/>
    <col min="3074" max="3074" width="5.42578125" customWidth="1"/>
    <col min="3075" max="3075" width="9" customWidth="1"/>
    <col min="3076" max="3076" width="0" hidden="1" customWidth="1"/>
    <col min="3077" max="3079" width="8" bestFit="1" customWidth="1"/>
    <col min="3327" max="3327" width="38.140625" customWidth="1"/>
    <col min="3328" max="3328" width="6" customWidth="1"/>
    <col min="3329" max="3329" width="5.85546875" customWidth="1"/>
    <col min="3330" max="3330" width="5.42578125" customWidth="1"/>
    <col min="3331" max="3331" width="9" customWidth="1"/>
    <col min="3332" max="3332" width="0" hidden="1" customWidth="1"/>
    <col min="3333" max="3335" width="8" bestFit="1" customWidth="1"/>
    <col min="3583" max="3583" width="38.140625" customWidth="1"/>
    <col min="3584" max="3584" width="6" customWidth="1"/>
    <col min="3585" max="3585" width="5.85546875" customWidth="1"/>
    <col min="3586" max="3586" width="5.42578125" customWidth="1"/>
    <col min="3587" max="3587" width="9" customWidth="1"/>
    <col min="3588" max="3588" width="0" hidden="1" customWidth="1"/>
    <col min="3589" max="3591" width="8" bestFit="1" customWidth="1"/>
    <col min="3839" max="3839" width="38.140625" customWidth="1"/>
    <col min="3840" max="3840" width="6" customWidth="1"/>
    <col min="3841" max="3841" width="5.85546875" customWidth="1"/>
    <col min="3842" max="3842" width="5.42578125" customWidth="1"/>
    <col min="3843" max="3843" width="9" customWidth="1"/>
    <col min="3844" max="3844" width="0" hidden="1" customWidth="1"/>
    <col min="3845" max="3847" width="8" bestFit="1" customWidth="1"/>
    <col min="4095" max="4095" width="38.140625" customWidth="1"/>
    <col min="4096" max="4096" width="6" customWidth="1"/>
    <col min="4097" max="4097" width="5.85546875" customWidth="1"/>
    <col min="4098" max="4098" width="5.42578125" customWidth="1"/>
    <col min="4099" max="4099" width="9" customWidth="1"/>
    <col min="4100" max="4100" width="0" hidden="1" customWidth="1"/>
    <col min="4101" max="4103" width="8" bestFit="1" customWidth="1"/>
    <col min="4351" max="4351" width="38.140625" customWidth="1"/>
    <col min="4352" max="4352" width="6" customWidth="1"/>
    <col min="4353" max="4353" width="5.85546875" customWidth="1"/>
    <col min="4354" max="4354" width="5.42578125" customWidth="1"/>
    <col min="4355" max="4355" width="9" customWidth="1"/>
    <col min="4356" max="4356" width="0" hidden="1" customWidth="1"/>
    <col min="4357" max="4359" width="8" bestFit="1" customWidth="1"/>
    <col min="4607" max="4607" width="38.140625" customWidth="1"/>
    <col min="4608" max="4608" width="6" customWidth="1"/>
    <col min="4609" max="4609" width="5.85546875" customWidth="1"/>
    <col min="4610" max="4610" width="5.42578125" customWidth="1"/>
    <col min="4611" max="4611" width="9" customWidth="1"/>
    <col min="4612" max="4612" width="0" hidden="1" customWidth="1"/>
    <col min="4613" max="4615" width="8" bestFit="1" customWidth="1"/>
    <col min="4863" max="4863" width="38.140625" customWidth="1"/>
    <col min="4864" max="4864" width="6" customWidth="1"/>
    <col min="4865" max="4865" width="5.85546875" customWidth="1"/>
    <col min="4866" max="4866" width="5.42578125" customWidth="1"/>
    <col min="4867" max="4867" width="9" customWidth="1"/>
    <col min="4868" max="4868" width="0" hidden="1" customWidth="1"/>
    <col min="4869" max="4871" width="8" bestFit="1" customWidth="1"/>
    <col min="5119" max="5119" width="38.140625" customWidth="1"/>
    <col min="5120" max="5120" width="6" customWidth="1"/>
    <col min="5121" max="5121" width="5.85546875" customWidth="1"/>
    <col min="5122" max="5122" width="5.42578125" customWidth="1"/>
    <col min="5123" max="5123" width="9" customWidth="1"/>
    <col min="5124" max="5124" width="0" hidden="1" customWidth="1"/>
    <col min="5125" max="5127" width="8" bestFit="1" customWidth="1"/>
    <col min="5375" max="5375" width="38.140625" customWidth="1"/>
    <col min="5376" max="5376" width="6" customWidth="1"/>
    <col min="5377" max="5377" width="5.85546875" customWidth="1"/>
    <col min="5378" max="5378" width="5.42578125" customWidth="1"/>
    <col min="5379" max="5379" width="9" customWidth="1"/>
    <col min="5380" max="5380" width="0" hidden="1" customWidth="1"/>
    <col min="5381" max="5383" width="8" bestFit="1" customWidth="1"/>
    <col min="5631" max="5631" width="38.140625" customWidth="1"/>
    <col min="5632" max="5632" width="6" customWidth="1"/>
    <col min="5633" max="5633" width="5.85546875" customWidth="1"/>
    <col min="5634" max="5634" width="5.42578125" customWidth="1"/>
    <col min="5635" max="5635" width="9" customWidth="1"/>
    <col min="5636" max="5636" width="0" hidden="1" customWidth="1"/>
    <col min="5637" max="5639" width="8" bestFit="1" customWidth="1"/>
    <col min="5887" max="5887" width="38.140625" customWidth="1"/>
    <col min="5888" max="5888" width="6" customWidth="1"/>
    <col min="5889" max="5889" width="5.85546875" customWidth="1"/>
    <col min="5890" max="5890" width="5.42578125" customWidth="1"/>
    <col min="5891" max="5891" width="9" customWidth="1"/>
    <col min="5892" max="5892" width="0" hidden="1" customWidth="1"/>
    <col min="5893" max="5895" width="8" bestFit="1" customWidth="1"/>
    <col min="6143" max="6143" width="38.140625" customWidth="1"/>
    <col min="6144" max="6144" width="6" customWidth="1"/>
    <col min="6145" max="6145" width="5.85546875" customWidth="1"/>
    <col min="6146" max="6146" width="5.42578125" customWidth="1"/>
    <col min="6147" max="6147" width="9" customWidth="1"/>
    <col min="6148" max="6148" width="0" hidden="1" customWidth="1"/>
    <col min="6149" max="6151" width="8" bestFit="1" customWidth="1"/>
    <col min="6399" max="6399" width="38.140625" customWidth="1"/>
    <col min="6400" max="6400" width="6" customWidth="1"/>
    <col min="6401" max="6401" width="5.85546875" customWidth="1"/>
    <col min="6402" max="6402" width="5.42578125" customWidth="1"/>
    <col min="6403" max="6403" width="9" customWidth="1"/>
    <col min="6404" max="6404" width="0" hidden="1" customWidth="1"/>
    <col min="6405" max="6407" width="8" bestFit="1" customWidth="1"/>
    <col min="6655" max="6655" width="38.140625" customWidth="1"/>
    <col min="6656" max="6656" width="6" customWidth="1"/>
    <col min="6657" max="6657" width="5.85546875" customWidth="1"/>
    <col min="6658" max="6658" width="5.42578125" customWidth="1"/>
    <col min="6659" max="6659" width="9" customWidth="1"/>
    <col min="6660" max="6660" width="0" hidden="1" customWidth="1"/>
    <col min="6661" max="6663" width="8" bestFit="1" customWidth="1"/>
    <col min="6911" max="6911" width="38.140625" customWidth="1"/>
    <col min="6912" max="6912" width="6" customWidth="1"/>
    <col min="6913" max="6913" width="5.85546875" customWidth="1"/>
    <col min="6914" max="6914" width="5.42578125" customWidth="1"/>
    <col min="6915" max="6915" width="9" customWidth="1"/>
    <col min="6916" max="6916" width="0" hidden="1" customWidth="1"/>
    <col min="6917" max="6919" width="8" bestFit="1" customWidth="1"/>
    <col min="7167" max="7167" width="38.140625" customWidth="1"/>
    <col min="7168" max="7168" width="6" customWidth="1"/>
    <col min="7169" max="7169" width="5.85546875" customWidth="1"/>
    <col min="7170" max="7170" width="5.42578125" customWidth="1"/>
    <col min="7171" max="7171" width="9" customWidth="1"/>
    <col min="7172" max="7172" width="0" hidden="1" customWidth="1"/>
    <col min="7173" max="7175" width="8" bestFit="1" customWidth="1"/>
    <col min="7423" max="7423" width="38.140625" customWidth="1"/>
    <col min="7424" max="7424" width="6" customWidth="1"/>
    <col min="7425" max="7425" width="5.85546875" customWidth="1"/>
    <col min="7426" max="7426" width="5.42578125" customWidth="1"/>
    <col min="7427" max="7427" width="9" customWidth="1"/>
    <col min="7428" max="7428" width="0" hidden="1" customWidth="1"/>
    <col min="7429" max="7431" width="8" bestFit="1" customWidth="1"/>
    <col min="7679" max="7679" width="38.140625" customWidth="1"/>
    <col min="7680" max="7680" width="6" customWidth="1"/>
    <col min="7681" max="7681" width="5.85546875" customWidth="1"/>
    <col min="7682" max="7682" width="5.42578125" customWidth="1"/>
    <col min="7683" max="7683" width="9" customWidth="1"/>
    <col min="7684" max="7684" width="0" hidden="1" customWidth="1"/>
    <col min="7685" max="7687" width="8" bestFit="1" customWidth="1"/>
    <col min="7935" max="7935" width="38.140625" customWidth="1"/>
    <col min="7936" max="7936" width="6" customWidth="1"/>
    <col min="7937" max="7937" width="5.85546875" customWidth="1"/>
    <col min="7938" max="7938" width="5.42578125" customWidth="1"/>
    <col min="7939" max="7939" width="9" customWidth="1"/>
    <col min="7940" max="7940" width="0" hidden="1" customWidth="1"/>
    <col min="7941" max="7943" width="8" bestFit="1" customWidth="1"/>
    <col min="8191" max="8191" width="38.140625" customWidth="1"/>
    <col min="8192" max="8192" width="6" customWidth="1"/>
    <col min="8193" max="8193" width="5.85546875" customWidth="1"/>
    <col min="8194" max="8194" width="5.42578125" customWidth="1"/>
    <col min="8195" max="8195" width="9" customWidth="1"/>
    <col min="8196" max="8196" width="0" hidden="1" customWidth="1"/>
    <col min="8197" max="8199" width="8" bestFit="1" customWidth="1"/>
    <col min="8447" max="8447" width="38.140625" customWidth="1"/>
    <col min="8448" max="8448" width="6" customWidth="1"/>
    <col min="8449" max="8449" width="5.85546875" customWidth="1"/>
    <col min="8450" max="8450" width="5.42578125" customWidth="1"/>
    <col min="8451" max="8451" width="9" customWidth="1"/>
    <col min="8452" max="8452" width="0" hidden="1" customWidth="1"/>
    <col min="8453" max="8455" width="8" bestFit="1" customWidth="1"/>
    <col min="8703" max="8703" width="38.140625" customWidth="1"/>
    <col min="8704" max="8704" width="6" customWidth="1"/>
    <col min="8705" max="8705" width="5.85546875" customWidth="1"/>
    <col min="8706" max="8706" width="5.42578125" customWidth="1"/>
    <col min="8707" max="8707" width="9" customWidth="1"/>
    <col min="8708" max="8708" width="0" hidden="1" customWidth="1"/>
    <col min="8709" max="8711" width="8" bestFit="1" customWidth="1"/>
    <col min="8959" max="8959" width="38.140625" customWidth="1"/>
    <col min="8960" max="8960" width="6" customWidth="1"/>
    <col min="8961" max="8961" width="5.85546875" customWidth="1"/>
    <col min="8962" max="8962" width="5.42578125" customWidth="1"/>
    <col min="8963" max="8963" width="9" customWidth="1"/>
    <col min="8964" max="8964" width="0" hidden="1" customWidth="1"/>
    <col min="8965" max="8967" width="8" bestFit="1" customWidth="1"/>
    <col min="9215" max="9215" width="38.140625" customWidth="1"/>
    <col min="9216" max="9216" width="6" customWidth="1"/>
    <col min="9217" max="9217" width="5.85546875" customWidth="1"/>
    <col min="9218" max="9218" width="5.42578125" customWidth="1"/>
    <col min="9219" max="9219" width="9" customWidth="1"/>
    <col min="9220" max="9220" width="0" hidden="1" customWidth="1"/>
    <col min="9221" max="9223" width="8" bestFit="1" customWidth="1"/>
    <col min="9471" max="9471" width="38.140625" customWidth="1"/>
    <col min="9472" max="9472" width="6" customWidth="1"/>
    <col min="9473" max="9473" width="5.85546875" customWidth="1"/>
    <col min="9474" max="9474" width="5.42578125" customWidth="1"/>
    <col min="9475" max="9475" width="9" customWidth="1"/>
    <col min="9476" max="9476" width="0" hidden="1" customWidth="1"/>
    <col min="9477" max="9479" width="8" bestFit="1" customWidth="1"/>
    <col min="9727" max="9727" width="38.140625" customWidth="1"/>
    <col min="9728" max="9728" width="6" customWidth="1"/>
    <col min="9729" max="9729" width="5.85546875" customWidth="1"/>
    <col min="9730" max="9730" width="5.42578125" customWidth="1"/>
    <col min="9731" max="9731" width="9" customWidth="1"/>
    <col min="9732" max="9732" width="0" hidden="1" customWidth="1"/>
    <col min="9733" max="9735" width="8" bestFit="1" customWidth="1"/>
    <col min="9983" max="9983" width="38.140625" customWidth="1"/>
    <col min="9984" max="9984" width="6" customWidth="1"/>
    <col min="9985" max="9985" width="5.85546875" customWidth="1"/>
    <col min="9986" max="9986" width="5.42578125" customWidth="1"/>
    <col min="9987" max="9987" width="9" customWidth="1"/>
    <col min="9988" max="9988" width="0" hidden="1" customWidth="1"/>
    <col min="9989" max="9991" width="8" bestFit="1" customWidth="1"/>
    <col min="10239" max="10239" width="38.140625" customWidth="1"/>
    <col min="10240" max="10240" width="6" customWidth="1"/>
    <col min="10241" max="10241" width="5.85546875" customWidth="1"/>
    <col min="10242" max="10242" width="5.42578125" customWidth="1"/>
    <col min="10243" max="10243" width="9" customWidth="1"/>
    <col min="10244" max="10244" width="0" hidden="1" customWidth="1"/>
    <col min="10245" max="10247" width="8" bestFit="1" customWidth="1"/>
    <col min="10495" max="10495" width="38.140625" customWidth="1"/>
    <col min="10496" max="10496" width="6" customWidth="1"/>
    <col min="10497" max="10497" width="5.85546875" customWidth="1"/>
    <col min="10498" max="10498" width="5.42578125" customWidth="1"/>
    <col min="10499" max="10499" width="9" customWidth="1"/>
    <col min="10500" max="10500" width="0" hidden="1" customWidth="1"/>
    <col min="10501" max="10503" width="8" bestFit="1" customWidth="1"/>
    <col min="10751" max="10751" width="38.140625" customWidth="1"/>
    <col min="10752" max="10752" width="6" customWidth="1"/>
    <col min="10753" max="10753" width="5.85546875" customWidth="1"/>
    <col min="10754" max="10754" width="5.42578125" customWidth="1"/>
    <col min="10755" max="10755" width="9" customWidth="1"/>
    <col min="10756" max="10756" width="0" hidden="1" customWidth="1"/>
    <col min="10757" max="10759" width="8" bestFit="1" customWidth="1"/>
    <col min="11007" max="11007" width="38.140625" customWidth="1"/>
    <col min="11008" max="11008" width="6" customWidth="1"/>
    <col min="11009" max="11009" width="5.85546875" customWidth="1"/>
    <col min="11010" max="11010" width="5.42578125" customWidth="1"/>
    <col min="11011" max="11011" width="9" customWidth="1"/>
    <col min="11012" max="11012" width="0" hidden="1" customWidth="1"/>
    <col min="11013" max="11015" width="8" bestFit="1" customWidth="1"/>
    <col min="11263" max="11263" width="38.140625" customWidth="1"/>
    <col min="11264" max="11264" width="6" customWidth="1"/>
    <col min="11265" max="11265" width="5.85546875" customWidth="1"/>
    <col min="11266" max="11266" width="5.42578125" customWidth="1"/>
    <col min="11267" max="11267" width="9" customWidth="1"/>
    <col min="11268" max="11268" width="0" hidden="1" customWidth="1"/>
    <col min="11269" max="11271" width="8" bestFit="1" customWidth="1"/>
    <col min="11519" max="11519" width="38.140625" customWidth="1"/>
    <col min="11520" max="11520" width="6" customWidth="1"/>
    <col min="11521" max="11521" width="5.85546875" customWidth="1"/>
    <col min="11522" max="11522" width="5.42578125" customWidth="1"/>
    <col min="11523" max="11523" width="9" customWidth="1"/>
    <col min="11524" max="11524" width="0" hidden="1" customWidth="1"/>
    <col min="11525" max="11527" width="8" bestFit="1" customWidth="1"/>
    <col min="11775" max="11775" width="38.140625" customWidth="1"/>
    <col min="11776" max="11776" width="6" customWidth="1"/>
    <col min="11777" max="11777" width="5.85546875" customWidth="1"/>
    <col min="11778" max="11778" width="5.42578125" customWidth="1"/>
    <col min="11779" max="11779" width="9" customWidth="1"/>
    <col min="11780" max="11780" width="0" hidden="1" customWidth="1"/>
    <col min="11781" max="11783" width="8" bestFit="1" customWidth="1"/>
    <col min="12031" max="12031" width="38.140625" customWidth="1"/>
    <col min="12032" max="12032" width="6" customWidth="1"/>
    <col min="12033" max="12033" width="5.85546875" customWidth="1"/>
    <col min="12034" max="12034" width="5.42578125" customWidth="1"/>
    <col min="12035" max="12035" width="9" customWidth="1"/>
    <col min="12036" max="12036" width="0" hidden="1" customWidth="1"/>
    <col min="12037" max="12039" width="8" bestFit="1" customWidth="1"/>
    <col min="12287" max="12287" width="38.140625" customWidth="1"/>
    <col min="12288" max="12288" width="6" customWidth="1"/>
    <col min="12289" max="12289" width="5.85546875" customWidth="1"/>
    <col min="12290" max="12290" width="5.42578125" customWidth="1"/>
    <col min="12291" max="12291" width="9" customWidth="1"/>
    <col min="12292" max="12292" width="0" hidden="1" customWidth="1"/>
    <col min="12293" max="12295" width="8" bestFit="1" customWidth="1"/>
    <col min="12543" max="12543" width="38.140625" customWidth="1"/>
    <col min="12544" max="12544" width="6" customWidth="1"/>
    <col min="12545" max="12545" width="5.85546875" customWidth="1"/>
    <col min="12546" max="12546" width="5.42578125" customWidth="1"/>
    <col min="12547" max="12547" width="9" customWidth="1"/>
    <col min="12548" max="12548" width="0" hidden="1" customWidth="1"/>
    <col min="12549" max="12551" width="8" bestFit="1" customWidth="1"/>
    <col min="12799" max="12799" width="38.140625" customWidth="1"/>
    <col min="12800" max="12800" width="6" customWidth="1"/>
    <col min="12801" max="12801" width="5.85546875" customWidth="1"/>
    <col min="12802" max="12802" width="5.42578125" customWidth="1"/>
    <col min="12803" max="12803" width="9" customWidth="1"/>
    <col min="12804" max="12804" width="0" hidden="1" customWidth="1"/>
    <col min="12805" max="12807" width="8" bestFit="1" customWidth="1"/>
    <col min="13055" max="13055" width="38.140625" customWidth="1"/>
    <col min="13056" max="13056" width="6" customWidth="1"/>
    <col min="13057" max="13057" width="5.85546875" customWidth="1"/>
    <col min="13058" max="13058" width="5.42578125" customWidth="1"/>
    <col min="13059" max="13059" width="9" customWidth="1"/>
    <col min="13060" max="13060" width="0" hidden="1" customWidth="1"/>
    <col min="13061" max="13063" width="8" bestFit="1" customWidth="1"/>
    <col min="13311" max="13311" width="38.140625" customWidth="1"/>
    <col min="13312" max="13312" width="6" customWidth="1"/>
    <col min="13313" max="13313" width="5.85546875" customWidth="1"/>
    <col min="13314" max="13314" width="5.42578125" customWidth="1"/>
    <col min="13315" max="13315" width="9" customWidth="1"/>
    <col min="13316" max="13316" width="0" hidden="1" customWidth="1"/>
    <col min="13317" max="13319" width="8" bestFit="1" customWidth="1"/>
    <col min="13567" max="13567" width="38.140625" customWidth="1"/>
    <col min="13568" max="13568" width="6" customWidth="1"/>
    <col min="13569" max="13569" width="5.85546875" customWidth="1"/>
    <col min="13570" max="13570" width="5.42578125" customWidth="1"/>
    <col min="13571" max="13571" width="9" customWidth="1"/>
    <col min="13572" max="13572" width="0" hidden="1" customWidth="1"/>
    <col min="13573" max="13575" width="8" bestFit="1" customWidth="1"/>
    <col min="13823" max="13823" width="38.140625" customWidth="1"/>
    <col min="13824" max="13824" width="6" customWidth="1"/>
    <col min="13825" max="13825" width="5.85546875" customWidth="1"/>
    <col min="13826" max="13826" width="5.42578125" customWidth="1"/>
    <col min="13827" max="13827" width="9" customWidth="1"/>
    <col min="13828" max="13828" width="0" hidden="1" customWidth="1"/>
    <col min="13829" max="13831" width="8" bestFit="1" customWidth="1"/>
    <col min="14079" max="14079" width="38.140625" customWidth="1"/>
    <col min="14080" max="14080" width="6" customWidth="1"/>
    <col min="14081" max="14081" width="5.85546875" customWidth="1"/>
    <col min="14082" max="14082" width="5.42578125" customWidth="1"/>
    <col min="14083" max="14083" width="9" customWidth="1"/>
    <col min="14084" max="14084" width="0" hidden="1" customWidth="1"/>
    <col min="14085" max="14087" width="8" bestFit="1" customWidth="1"/>
    <col min="14335" max="14335" width="38.140625" customWidth="1"/>
    <col min="14336" max="14336" width="6" customWidth="1"/>
    <col min="14337" max="14337" width="5.85546875" customWidth="1"/>
    <col min="14338" max="14338" width="5.42578125" customWidth="1"/>
    <col min="14339" max="14339" width="9" customWidth="1"/>
    <col min="14340" max="14340" width="0" hidden="1" customWidth="1"/>
    <col min="14341" max="14343" width="8" bestFit="1" customWidth="1"/>
    <col min="14591" max="14591" width="38.140625" customWidth="1"/>
    <col min="14592" max="14592" width="6" customWidth="1"/>
    <col min="14593" max="14593" width="5.85546875" customWidth="1"/>
    <col min="14594" max="14594" width="5.42578125" customWidth="1"/>
    <col min="14595" max="14595" width="9" customWidth="1"/>
    <col min="14596" max="14596" width="0" hidden="1" customWidth="1"/>
    <col min="14597" max="14599" width="8" bestFit="1" customWidth="1"/>
    <col min="14847" max="14847" width="38.140625" customWidth="1"/>
    <col min="14848" max="14848" width="6" customWidth="1"/>
    <col min="14849" max="14849" width="5.85546875" customWidth="1"/>
    <col min="14850" max="14850" width="5.42578125" customWidth="1"/>
    <col min="14851" max="14851" width="9" customWidth="1"/>
    <col min="14852" max="14852" width="0" hidden="1" customWidth="1"/>
    <col min="14853" max="14855" width="8" bestFit="1" customWidth="1"/>
    <col min="15103" max="15103" width="38.140625" customWidth="1"/>
    <col min="15104" max="15104" width="6" customWidth="1"/>
    <col min="15105" max="15105" width="5.85546875" customWidth="1"/>
    <col min="15106" max="15106" width="5.42578125" customWidth="1"/>
    <col min="15107" max="15107" width="9" customWidth="1"/>
    <col min="15108" max="15108" width="0" hidden="1" customWidth="1"/>
    <col min="15109" max="15111" width="8" bestFit="1" customWidth="1"/>
    <col min="15359" max="15359" width="38.140625" customWidth="1"/>
    <col min="15360" max="15360" width="6" customWidth="1"/>
    <col min="15361" max="15361" width="5.85546875" customWidth="1"/>
    <col min="15362" max="15362" width="5.42578125" customWidth="1"/>
    <col min="15363" max="15363" width="9" customWidth="1"/>
    <col min="15364" max="15364" width="0" hidden="1" customWidth="1"/>
    <col min="15365" max="15367" width="8" bestFit="1" customWidth="1"/>
    <col min="15615" max="15615" width="38.140625" customWidth="1"/>
    <col min="15616" max="15616" width="6" customWidth="1"/>
    <col min="15617" max="15617" width="5.85546875" customWidth="1"/>
    <col min="15618" max="15618" width="5.42578125" customWidth="1"/>
    <col min="15619" max="15619" width="9" customWidth="1"/>
    <col min="15620" max="15620" width="0" hidden="1" customWidth="1"/>
    <col min="15621" max="15623" width="8" bestFit="1" customWidth="1"/>
    <col min="15871" max="15871" width="38.140625" customWidth="1"/>
    <col min="15872" max="15872" width="6" customWidth="1"/>
    <col min="15873" max="15873" width="5.85546875" customWidth="1"/>
    <col min="15874" max="15874" width="5.42578125" customWidth="1"/>
    <col min="15875" max="15875" width="9" customWidth="1"/>
    <col min="15876" max="15876" width="0" hidden="1" customWidth="1"/>
    <col min="15877" max="15879" width="8" bestFit="1" customWidth="1"/>
    <col min="16127" max="16127" width="38.140625" customWidth="1"/>
    <col min="16128" max="16128" width="6" customWidth="1"/>
    <col min="16129" max="16129" width="5.85546875" customWidth="1"/>
    <col min="16130" max="16130" width="5.425781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75">
      <c r="A1" s="206" t="s">
        <v>206</v>
      </c>
      <c r="B1" s="206"/>
      <c r="C1" s="206"/>
      <c r="D1" s="206"/>
      <c r="E1" s="206"/>
      <c r="F1" s="206"/>
      <c r="G1" s="206"/>
      <c r="H1" s="206"/>
      <c r="I1" s="206"/>
    </row>
    <row r="2" spans="1:9" ht="15.75">
      <c r="A2" s="206" t="s">
        <v>254</v>
      </c>
      <c r="B2" s="206"/>
      <c r="C2" s="206"/>
      <c r="D2" s="206"/>
      <c r="E2" s="206"/>
      <c r="F2" s="206"/>
      <c r="G2" s="206"/>
      <c r="H2" s="206"/>
      <c r="I2" s="206"/>
    </row>
    <row r="3" spans="1:9" ht="15.75">
      <c r="A3" s="206" t="s">
        <v>227</v>
      </c>
      <c r="B3" s="206"/>
      <c r="C3" s="206"/>
      <c r="D3" s="206"/>
      <c r="E3" s="206"/>
      <c r="F3" s="206"/>
      <c r="G3" s="206"/>
      <c r="H3" s="206"/>
      <c r="I3" s="206"/>
    </row>
    <row r="4" spans="1:9">
      <c r="A4" s="226" t="s">
        <v>271</v>
      </c>
      <c r="B4" s="226"/>
      <c r="C4" s="226"/>
      <c r="D4" s="226"/>
      <c r="E4" s="226"/>
      <c r="F4" s="226"/>
      <c r="G4" s="226"/>
      <c r="H4" s="226"/>
      <c r="I4" s="226"/>
    </row>
    <row r="5" spans="1:9">
      <c r="A5" s="226"/>
      <c r="B5" s="226"/>
      <c r="C5" s="226"/>
      <c r="D5" s="226"/>
      <c r="E5" s="226"/>
      <c r="F5" s="226"/>
      <c r="G5" s="226"/>
    </row>
    <row r="6" spans="1:9">
      <c r="B6" s="226"/>
      <c r="C6" s="226"/>
      <c r="D6" s="226"/>
      <c r="E6" s="226"/>
      <c r="F6" s="226"/>
      <c r="G6" s="226"/>
    </row>
    <row r="7" spans="1:9">
      <c r="A7" s="227" t="s">
        <v>24</v>
      </c>
      <c r="B7" s="228"/>
      <c r="C7" s="228"/>
      <c r="D7" s="228"/>
      <c r="E7" s="228"/>
      <c r="F7" s="228"/>
      <c r="G7" s="228"/>
    </row>
    <row r="8" spans="1:9">
      <c r="A8" s="227" t="s">
        <v>52</v>
      </c>
      <c r="B8" s="227"/>
      <c r="C8" s="227"/>
      <c r="D8" s="227"/>
      <c r="E8" s="227"/>
      <c r="F8" s="227"/>
      <c r="G8" s="227"/>
    </row>
    <row r="9" spans="1:9">
      <c r="A9" s="22" t="s">
        <v>53</v>
      </c>
    </row>
    <row r="10" spans="1:9">
      <c r="A10" s="229" t="s">
        <v>54</v>
      </c>
      <c r="B10" s="229" t="s">
        <v>55</v>
      </c>
      <c r="C10" s="229" t="s">
        <v>56</v>
      </c>
      <c r="D10" s="229" t="s">
        <v>57</v>
      </c>
      <c r="E10" s="229" t="s">
        <v>58</v>
      </c>
      <c r="F10" s="229" t="s">
        <v>59</v>
      </c>
      <c r="G10" s="225" t="s">
        <v>229</v>
      </c>
      <c r="H10" s="220" t="s">
        <v>228</v>
      </c>
      <c r="I10" s="220" t="s">
        <v>230</v>
      </c>
    </row>
    <row r="11" spans="1:9">
      <c r="A11" s="229"/>
      <c r="B11" s="229"/>
      <c r="C11" s="229"/>
      <c r="D11" s="229"/>
      <c r="E11" s="229"/>
      <c r="F11" s="229"/>
      <c r="G11" s="225"/>
      <c r="H11" s="221"/>
      <c r="I11" s="221"/>
    </row>
    <row r="12" spans="1:9">
      <c r="A12" s="23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5">
        <v>7</v>
      </c>
      <c r="H12" s="129"/>
      <c r="I12" s="129"/>
    </row>
    <row r="13" spans="1:9" ht="27.75">
      <c r="A13" s="26" t="s">
        <v>60</v>
      </c>
      <c r="B13" s="26"/>
      <c r="C13" s="26"/>
      <c r="D13" s="26"/>
      <c r="E13" s="26"/>
      <c r="F13" s="26"/>
      <c r="G13" s="182">
        <v>2230670</v>
      </c>
      <c r="H13" s="182">
        <v>1549726</v>
      </c>
      <c r="I13" s="182">
        <v>1549726</v>
      </c>
    </row>
    <row r="14" spans="1:9">
      <c r="A14" s="26" t="s">
        <v>61</v>
      </c>
      <c r="B14" s="27" t="s">
        <v>62</v>
      </c>
      <c r="C14" s="27" t="s">
        <v>32</v>
      </c>
      <c r="D14" s="27"/>
      <c r="E14" s="27"/>
      <c r="F14" s="27"/>
      <c r="G14" s="182">
        <f>G16+G17</f>
        <v>1174177</v>
      </c>
      <c r="H14" s="182">
        <f t="shared" ref="H14:I14" si="0">H16+H17</f>
        <v>802754.57394312997</v>
      </c>
      <c r="I14" s="182">
        <f t="shared" si="0"/>
        <v>802754.57394312997</v>
      </c>
    </row>
    <row r="15" spans="1:9" ht="27.75">
      <c r="A15" s="20" t="s">
        <v>63</v>
      </c>
      <c r="B15" s="28" t="s">
        <v>62</v>
      </c>
      <c r="C15" s="28" t="s">
        <v>32</v>
      </c>
      <c r="D15" s="28" t="s">
        <v>35</v>
      </c>
      <c r="E15" s="28" t="s">
        <v>194</v>
      </c>
      <c r="F15" s="28"/>
      <c r="G15" s="183">
        <f>G16</f>
        <v>996877</v>
      </c>
      <c r="H15" s="183">
        <f>G15*68.367469%</f>
        <v>681539.57394312997</v>
      </c>
      <c r="I15" s="183">
        <f t="shared" ref="I15" si="1">I16</f>
        <v>681539.57394312997</v>
      </c>
    </row>
    <row r="16" spans="1:9">
      <c r="A16" s="20" t="s">
        <v>64</v>
      </c>
      <c r="B16" s="28" t="s">
        <v>62</v>
      </c>
      <c r="C16" s="28" t="s">
        <v>32</v>
      </c>
      <c r="D16" s="28" t="s">
        <v>35</v>
      </c>
      <c r="E16" s="28" t="s">
        <v>194</v>
      </c>
      <c r="F16" s="28"/>
      <c r="G16" s="178">
        <v>996877</v>
      </c>
      <c r="H16" s="183">
        <f t="shared" ref="H16" si="2">G16*68.367469%</f>
        <v>681539.57394312997</v>
      </c>
      <c r="I16" s="179">
        <f t="shared" ref="I16" si="3">H16</f>
        <v>681539.57394312997</v>
      </c>
    </row>
    <row r="17" spans="1:10" s="176" customFormat="1" ht="27.75">
      <c r="A17" s="20" t="s">
        <v>36</v>
      </c>
      <c r="B17" s="28" t="s">
        <v>62</v>
      </c>
      <c r="C17" s="28" t="s">
        <v>32</v>
      </c>
      <c r="D17" s="28" t="s">
        <v>37</v>
      </c>
      <c r="E17" s="28" t="s">
        <v>195</v>
      </c>
      <c r="F17" s="28"/>
      <c r="G17" s="178">
        <v>177300</v>
      </c>
      <c r="H17" s="183">
        <v>121215</v>
      </c>
      <c r="I17" s="184">
        <v>121215</v>
      </c>
    </row>
    <row r="18" spans="1:10" s="181" customFormat="1">
      <c r="A18" s="29" t="s">
        <v>40</v>
      </c>
      <c r="B18" s="27" t="s">
        <v>62</v>
      </c>
      <c r="C18" s="27" t="s">
        <v>41</v>
      </c>
      <c r="D18" s="27" t="s">
        <v>33</v>
      </c>
      <c r="E18" s="27"/>
      <c r="F18" s="27"/>
      <c r="G18" s="182">
        <f t="shared" ref="G18:I18" si="4">G19</f>
        <v>78000</v>
      </c>
      <c r="H18" s="182">
        <f t="shared" si="4"/>
        <v>78000</v>
      </c>
      <c r="I18" s="182">
        <f t="shared" si="4"/>
        <v>78000</v>
      </c>
    </row>
    <row r="19" spans="1:10">
      <c r="A19" s="20" t="s">
        <v>65</v>
      </c>
      <c r="B19" s="28" t="s">
        <v>62</v>
      </c>
      <c r="C19" s="28" t="s">
        <v>41</v>
      </c>
      <c r="D19" s="28" t="s">
        <v>43</v>
      </c>
      <c r="E19" s="28" t="s">
        <v>196</v>
      </c>
      <c r="F19" s="28"/>
      <c r="G19" s="183">
        <v>78000</v>
      </c>
      <c r="H19" s="179">
        <v>78000</v>
      </c>
      <c r="I19" s="179">
        <v>78000</v>
      </c>
    </row>
    <row r="20" spans="1:10" ht="41.25">
      <c r="A20" s="20" t="s">
        <v>66</v>
      </c>
      <c r="B20" s="28" t="s">
        <v>62</v>
      </c>
      <c r="C20" s="28" t="s">
        <v>41</v>
      </c>
      <c r="D20" s="28" t="s">
        <v>43</v>
      </c>
      <c r="E20" s="28" t="s">
        <v>196</v>
      </c>
      <c r="F20" s="28"/>
      <c r="G20" s="183">
        <v>78000</v>
      </c>
      <c r="H20" s="179">
        <v>78000</v>
      </c>
      <c r="I20" s="179">
        <v>78000</v>
      </c>
    </row>
    <row r="21" spans="1:10">
      <c r="A21" s="26" t="s">
        <v>250</v>
      </c>
      <c r="B21" s="28" t="s">
        <v>62</v>
      </c>
      <c r="C21" s="28" t="s">
        <v>35</v>
      </c>
      <c r="D21" s="28" t="s">
        <v>33</v>
      </c>
      <c r="E21" s="28"/>
      <c r="F21" s="28"/>
      <c r="G21" s="182">
        <v>100000</v>
      </c>
      <c r="H21" s="198">
        <v>68367</v>
      </c>
      <c r="I21" s="198">
        <v>68367</v>
      </c>
      <c r="J21" t="s">
        <v>253</v>
      </c>
    </row>
    <row r="22" spans="1:10" ht="27.75">
      <c r="A22" s="20" t="s">
        <v>251</v>
      </c>
      <c r="B22" s="28" t="s">
        <v>62</v>
      </c>
      <c r="C22" s="28" t="s">
        <v>35</v>
      </c>
      <c r="D22" s="28" t="s">
        <v>252</v>
      </c>
      <c r="E22" s="28"/>
      <c r="F22" s="28"/>
      <c r="G22" s="183">
        <v>100000</v>
      </c>
      <c r="H22" s="179">
        <v>68367</v>
      </c>
      <c r="I22" s="179">
        <v>68367</v>
      </c>
    </row>
    <row r="23" spans="1:10">
      <c r="A23" s="26" t="s">
        <v>67</v>
      </c>
      <c r="B23" s="28" t="s">
        <v>62</v>
      </c>
      <c r="C23" s="27" t="s">
        <v>45</v>
      </c>
      <c r="D23" s="27" t="s">
        <v>33</v>
      </c>
      <c r="E23" s="27"/>
      <c r="F23" s="27"/>
      <c r="G23" s="182">
        <f>G24+G25+G26+G27+G28+G29</f>
        <v>228291</v>
      </c>
      <c r="H23" s="182">
        <v>156077</v>
      </c>
      <c r="I23" s="182">
        <v>156077</v>
      </c>
    </row>
    <row r="24" spans="1:10">
      <c r="A24" s="20" t="s">
        <v>46</v>
      </c>
      <c r="B24" s="28" t="s">
        <v>62</v>
      </c>
      <c r="C24" s="28" t="s">
        <v>45</v>
      </c>
      <c r="D24" s="28" t="s">
        <v>43</v>
      </c>
      <c r="E24" s="28"/>
      <c r="F24" s="28"/>
      <c r="G24" s="183">
        <f>G25</f>
        <v>0</v>
      </c>
      <c r="H24" s="179"/>
      <c r="I24" s="179">
        <f t="shared" ref="I24:I29" si="5">H24</f>
        <v>0</v>
      </c>
    </row>
    <row r="25" spans="1:10">
      <c r="A25" s="20" t="s">
        <v>68</v>
      </c>
      <c r="B25" s="28" t="s">
        <v>62</v>
      </c>
      <c r="C25" s="28" t="s">
        <v>45</v>
      </c>
      <c r="D25" s="28" t="s">
        <v>43</v>
      </c>
      <c r="E25" s="28" t="s">
        <v>197</v>
      </c>
      <c r="F25" s="28"/>
      <c r="G25" s="183"/>
      <c r="H25" s="179"/>
      <c r="I25" s="179">
        <f t="shared" si="5"/>
        <v>0</v>
      </c>
    </row>
    <row r="26" spans="1:10" ht="27.75">
      <c r="A26" s="20" t="s">
        <v>69</v>
      </c>
      <c r="B26" s="28" t="s">
        <v>62</v>
      </c>
      <c r="C26" s="28" t="s">
        <v>45</v>
      </c>
      <c r="D26" s="28" t="s">
        <v>43</v>
      </c>
      <c r="E26" s="28" t="s">
        <v>199</v>
      </c>
      <c r="F26" s="28"/>
      <c r="G26" s="183">
        <v>153291</v>
      </c>
      <c r="H26" s="179">
        <v>104801</v>
      </c>
      <c r="I26" s="179">
        <f t="shared" si="5"/>
        <v>104801</v>
      </c>
    </row>
    <row r="27" spans="1:10">
      <c r="A27" s="20" t="s">
        <v>70</v>
      </c>
      <c r="B27" s="28" t="s">
        <v>62</v>
      </c>
      <c r="C27" s="28" t="s">
        <v>45</v>
      </c>
      <c r="D27" s="28" t="s">
        <v>43</v>
      </c>
      <c r="E27" s="28" t="s">
        <v>198</v>
      </c>
      <c r="F27" s="28"/>
      <c r="G27" s="183">
        <v>75000</v>
      </c>
      <c r="H27" s="179">
        <v>51276</v>
      </c>
      <c r="I27" s="179">
        <f t="shared" si="5"/>
        <v>51276</v>
      </c>
    </row>
    <row r="28" spans="1:10" ht="68.25">
      <c r="A28" s="20" t="s">
        <v>71</v>
      </c>
      <c r="B28" s="28" t="s">
        <v>62</v>
      </c>
      <c r="C28" s="28" t="s">
        <v>45</v>
      </c>
      <c r="D28" s="28" t="s">
        <v>43</v>
      </c>
      <c r="E28" s="28" t="s">
        <v>200</v>
      </c>
      <c r="F28" s="28"/>
      <c r="G28" s="183">
        <v>0</v>
      </c>
      <c r="H28" s="179">
        <f t="shared" ref="H28:H29" si="6">G28*69.619785%</f>
        <v>0</v>
      </c>
      <c r="I28" s="179">
        <f t="shared" si="5"/>
        <v>0</v>
      </c>
    </row>
    <row r="29" spans="1:10" ht="27.75">
      <c r="A29" s="20" t="s">
        <v>72</v>
      </c>
      <c r="B29" s="28" t="s">
        <v>62</v>
      </c>
      <c r="C29" s="28" t="s">
        <v>45</v>
      </c>
      <c r="D29" s="28" t="s">
        <v>43</v>
      </c>
      <c r="E29" s="28" t="s">
        <v>201</v>
      </c>
      <c r="F29" s="28"/>
      <c r="G29" s="183">
        <v>0</v>
      </c>
      <c r="H29" s="179">
        <f t="shared" si="6"/>
        <v>0</v>
      </c>
      <c r="I29" s="179">
        <f t="shared" si="5"/>
        <v>0</v>
      </c>
    </row>
    <row r="30" spans="1:10">
      <c r="A30" s="26" t="s">
        <v>73</v>
      </c>
      <c r="B30" s="28" t="s">
        <v>62</v>
      </c>
      <c r="C30" s="27" t="s">
        <v>48</v>
      </c>
      <c r="D30" s="27"/>
      <c r="E30" s="27"/>
      <c r="F30" s="27"/>
      <c r="G30" s="182">
        <f>G31</f>
        <v>650202</v>
      </c>
      <c r="H30" s="182">
        <f t="shared" ref="H30:I30" si="7">H31</f>
        <v>444527</v>
      </c>
      <c r="I30" s="182">
        <f t="shared" si="7"/>
        <v>444527</v>
      </c>
    </row>
    <row r="31" spans="1:10">
      <c r="A31" s="20" t="s">
        <v>49</v>
      </c>
      <c r="B31" s="28" t="s">
        <v>62</v>
      </c>
      <c r="C31" s="28" t="s">
        <v>48</v>
      </c>
      <c r="D31" s="28" t="s">
        <v>32</v>
      </c>
      <c r="E31" s="28" t="s">
        <v>202</v>
      </c>
      <c r="F31" s="28"/>
      <c r="G31" s="183">
        <f>G32</f>
        <v>650202</v>
      </c>
      <c r="H31" s="179">
        <v>444527</v>
      </c>
      <c r="I31" s="179">
        <f>H31</f>
        <v>444527</v>
      </c>
    </row>
    <row r="32" spans="1:10" ht="27.75">
      <c r="A32" s="20" t="s">
        <v>74</v>
      </c>
      <c r="B32" s="28" t="s">
        <v>62</v>
      </c>
      <c r="C32" s="28" t="s">
        <v>48</v>
      </c>
      <c r="D32" s="28" t="s">
        <v>32</v>
      </c>
      <c r="E32" s="28" t="s">
        <v>202</v>
      </c>
      <c r="F32" s="28"/>
      <c r="G32" s="183">
        <v>650202</v>
      </c>
      <c r="H32" s="179">
        <v>444527</v>
      </c>
      <c r="I32" s="179">
        <f>H32</f>
        <v>444527</v>
      </c>
    </row>
    <row r="39" spans="1:1" ht="15" customHeight="1"/>
    <row r="43" spans="1:1">
      <c r="A43" s="10"/>
    </row>
    <row r="52" spans="1:1">
      <c r="A52" s="10"/>
    </row>
    <row r="55" spans="1:1">
      <c r="A55" s="10"/>
    </row>
    <row r="59" spans="1:1">
      <c r="A59" s="10"/>
    </row>
  </sheetData>
  <mergeCells count="17">
    <mergeCell ref="H10:H11"/>
    <mergeCell ref="I10:I11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  <mergeCell ref="B6:G6"/>
    <mergeCell ref="A5:G5"/>
    <mergeCell ref="A1:I1"/>
    <mergeCell ref="A2:I2"/>
    <mergeCell ref="A3:I3"/>
    <mergeCell ref="A4:I4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0"/>
  <sheetViews>
    <sheetView tabSelected="1" workbookViewId="0">
      <selection activeCell="A4" sqref="A4:J4"/>
    </sheetView>
  </sheetViews>
  <sheetFormatPr defaultRowHeight="15"/>
  <cols>
    <col min="1" max="1" width="23.28515625" style="30" customWidth="1"/>
    <col min="2" max="2" width="4.28515625" style="30" bestFit="1" customWidth="1"/>
    <col min="3" max="3" width="5.85546875" style="30" customWidth="1"/>
    <col min="4" max="4" width="7.42578125" style="30" customWidth="1"/>
    <col min="5" max="5" width="11" style="30" bestFit="1" customWidth="1"/>
    <col min="6" max="6" width="4" style="30" bestFit="1" customWidth="1"/>
    <col min="7" max="7" width="8.140625" style="41" bestFit="1" customWidth="1"/>
    <col min="8" max="9" width="10.5703125" style="41" customWidth="1"/>
    <col min="10" max="10" width="10.5703125" style="30" customWidth="1"/>
    <col min="11" max="254" width="9.140625" style="30"/>
    <col min="255" max="255" width="40.140625" style="30" customWidth="1"/>
    <col min="256" max="256" width="4.28515625" style="30" bestFit="1" customWidth="1"/>
    <col min="257" max="257" width="3.42578125" style="30" bestFit="1" customWidth="1"/>
    <col min="258" max="258" width="4.28515625" style="30" bestFit="1" customWidth="1"/>
    <col min="259" max="259" width="8.28515625" style="30" bestFit="1" customWidth="1"/>
    <col min="260" max="260" width="4.28515625" style="30" bestFit="1" customWidth="1"/>
    <col min="261" max="261" width="8.42578125" style="30" bestFit="1" customWidth="1"/>
    <col min="262" max="264" width="9.85546875" style="30" bestFit="1" customWidth="1"/>
    <col min="265" max="510" width="9.140625" style="30"/>
    <col min="511" max="511" width="40.140625" style="30" customWidth="1"/>
    <col min="512" max="512" width="4.28515625" style="30" bestFit="1" customWidth="1"/>
    <col min="513" max="513" width="3.42578125" style="30" bestFit="1" customWidth="1"/>
    <col min="514" max="514" width="4.28515625" style="30" bestFit="1" customWidth="1"/>
    <col min="515" max="515" width="8.28515625" style="30" bestFit="1" customWidth="1"/>
    <col min="516" max="516" width="4.28515625" style="30" bestFit="1" customWidth="1"/>
    <col min="517" max="517" width="8.42578125" style="30" bestFit="1" customWidth="1"/>
    <col min="518" max="520" width="9.85546875" style="30" bestFit="1" customWidth="1"/>
    <col min="521" max="766" width="9.140625" style="30"/>
    <col min="767" max="767" width="40.140625" style="30" customWidth="1"/>
    <col min="768" max="768" width="4.28515625" style="30" bestFit="1" customWidth="1"/>
    <col min="769" max="769" width="3.42578125" style="30" bestFit="1" customWidth="1"/>
    <col min="770" max="770" width="4.28515625" style="30" bestFit="1" customWidth="1"/>
    <col min="771" max="771" width="8.28515625" style="30" bestFit="1" customWidth="1"/>
    <col min="772" max="772" width="4.28515625" style="30" bestFit="1" customWidth="1"/>
    <col min="773" max="773" width="8.42578125" style="30" bestFit="1" customWidth="1"/>
    <col min="774" max="776" width="9.85546875" style="30" bestFit="1" customWidth="1"/>
    <col min="777" max="1022" width="9.140625" style="30"/>
    <col min="1023" max="1023" width="40.140625" style="30" customWidth="1"/>
    <col min="1024" max="1024" width="4.28515625" style="30" bestFit="1" customWidth="1"/>
    <col min="1025" max="1025" width="3.42578125" style="30" bestFit="1" customWidth="1"/>
    <col min="1026" max="1026" width="4.28515625" style="30" bestFit="1" customWidth="1"/>
    <col min="1027" max="1027" width="8.28515625" style="30" bestFit="1" customWidth="1"/>
    <col min="1028" max="1028" width="4.28515625" style="30" bestFit="1" customWidth="1"/>
    <col min="1029" max="1029" width="8.42578125" style="30" bestFit="1" customWidth="1"/>
    <col min="1030" max="1032" width="9.85546875" style="30" bestFit="1" customWidth="1"/>
    <col min="1033" max="1278" width="9.140625" style="30"/>
    <col min="1279" max="1279" width="40.140625" style="30" customWidth="1"/>
    <col min="1280" max="1280" width="4.28515625" style="30" bestFit="1" customWidth="1"/>
    <col min="1281" max="1281" width="3.42578125" style="30" bestFit="1" customWidth="1"/>
    <col min="1282" max="1282" width="4.28515625" style="30" bestFit="1" customWidth="1"/>
    <col min="1283" max="1283" width="8.28515625" style="30" bestFit="1" customWidth="1"/>
    <col min="1284" max="1284" width="4.28515625" style="30" bestFit="1" customWidth="1"/>
    <col min="1285" max="1285" width="8.42578125" style="30" bestFit="1" customWidth="1"/>
    <col min="1286" max="1288" width="9.85546875" style="30" bestFit="1" customWidth="1"/>
    <col min="1289" max="1534" width="9.140625" style="30"/>
    <col min="1535" max="1535" width="40.140625" style="30" customWidth="1"/>
    <col min="1536" max="1536" width="4.28515625" style="30" bestFit="1" customWidth="1"/>
    <col min="1537" max="1537" width="3.42578125" style="30" bestFit="1" customWidth="1"/>
    <col min="1538" max="1538" width="4.28515625" style="30" bestFit="1" customWidth="1"/>
    <col min="1539" max="1539" width="8.28515625" style="30" bestFit="1" customWidth="1"/>
    <col min="1540" max="1540" width="4.28515625" style="30" bestFit="1" customWidth="1"/>
    <col min="1541" max="1541" width="8.42578125" style="30" bestFit="1" customWidth="1"/>
    <col min="1542" max="1544" width="9.85546875" style="30" bestFit="1" customWidth="1"/>
    <col min="1545" max="1790" width="9.140625" style="30"/>
    <col min="1791" max="1791" width="40.140625" style="30" customWidth="1"/>
    <col min="1792" max="1792" width="4.28515625" style="30" bestFit="1" customWidth="1"/>
    <col min="1793" max="1793" width="3.42578125" style="30" bestFit="1" customWidth="1"/>
    <col min="1794" max="1794" width="4.28515625" style="30" bestFit="1" customWidth="1"/>
    <col min="1795" max="1795" width="8.28515625" style="30" bestFit="1" customWidth="1"/>
    <col min="1796" max="1796" width="4.28515625" style="30" bestFit="1" customWidth="1"/>
    <col min="1797" max="1797" width="8.42578125" style="30" bestFit="1" customWidth="1"/>
    <col min="1798" max="1800" width="9.85546875" style="30" bestFit="1" customWidth="1"/>
    <col min="1801" max="2046" width="9.140625" style="30"/>
    <col min="2047" max="2047" width="40.140625" style="30" customWidth="1"/>
    <col min="2048" max="2048" width="4.28515625" style="30" bestFit="1" customWidth="1"/>
    <col min="2049" max="2049" width="3.42578125" style="30" bestFit="1" customWidth="1"/>
    <col min="2050" max="2050" width="4.28515625" style="30" bestFit="1" customWidth="1"/>
    <col min="2051" max="2051" width="8.28515625" style="30" bestFit="1" customWidth="1"/>
    <col min="2052" max="2052" width="4.28515625" style="30" bestFit="1" customWidth="1"/>
    <col min="2053" max="2053" width="8.42578125" style="30" bestFit="1" customWidth="1"/>
    <col min="2054" max="2056" width="9.85546875" style="30" bestFit="1" customWidth="1"/>
    <col min="2057" max="2302" width="9.140625" style="30"/>
    <col min="2303" max="2303" width="40.140625" style="30" customWidth="1"/>
    <col min="2304" max="2304" width="4.28515625" style="30" bestFit="1" customWidth="1"/>
    <col min="2305" max="2305" width="3.42578125" style="30" bestFit="1" customWidth="1"/>
    <col min="2306" max="2306" width="4.28515625" style="30" bestFit="1" customWidth="1"/>
    <col min="2307" max="2307" width="8.28515625" style="30" bestFit="1" customWidth="1"/>
    <col min="2308" max="2308" width="4.28515625" style="30" bestFit="1" customWidth="1"/>
    <col min="2309" max="2309" width="8.42578125" style="30" bestFit="1" customWidth="1"/>
    <col min="2310" max="2312" width="9.85546875" style="30" bestFit="1" customWidth="1"/>
    <col min="2313" max="2558" width="9.140625" style="30"/>
    <col min="2559" max="2559" width="40.140625" style="30" customWidth="1"/>
    <col min="2560" max="2560" width="4.28515625" style="30" bestFit="1" customWidth="1"/>
    <col min="2561" max="2561" width="3.42578125" style="30" bestFit="1" customWidth="1"/>
    <col min="2562" max="2562" width="4.28515625" style="30" bestFit="1" customWidth="1"/>
    <col min="2563" max="2563" width="8.28515625" style="30" bestFit="1" customWidth="1"/>
    <col min="2564" max="2564" width="4.28515625" style="30" bestFit="1" customWidth="1"/>
    <col min="2565" max="2565" width="8.42578125" style="30" bestFit="1" customWidth="1"/>
    <col min="2566" max="2568" width="9.85546875" style="30" bestFit="1" customWidth="1"/>
    <col min="2569" max="2814" width="9.140625" style="30"/>
    <col min="2815" max="2815" width="40.140625" style="30" customWidth="1"/>
    <col min="2816" max="2816" width="4.28515625" style="30" bestFit="1" customWidth="1"/>
    <col min="2817" max="2817" width="3.42578125" style="30" bestFit="1" customWidth="1"/>
    <col min="2818" max="2818" width="4.28515625" style="30" bestFit="1" customWidth="1"/>
    <col min="2819" max="2819" width="8.28515625" style="30" bestFit="1" customWidth="1"/>
    <col min="2820" max="2820" width="4.28515625" style="30" bestFit="1" customWidth="1"/>
    <col min="2821" max="2821" width="8.42578125" style="30" bestFit="1" customWidth="1"/>
    <col min="2822" max="2824" width="9.85546875" style="30" bestFit="1" customWidth="1"/>
    <col min="2825" max="3070" width="9.140625" style="30"/>
    <col min="3071" max="3071" width="40.140625" style="30" customWidth="1"/>
    <col min="3072" max="3072" width="4.28515625" style="30" bestFit="1" customWidth="1"/>
    <col min="3073" max="3073" width="3.42578125" style="30" bestFit="1" customWidth="1"/>
    <col min="3074" max="3074" width="4.28515625" style="30" bestFit="1" customWidth="1"/>
    <col min="3075" max="3075" width="8.28515625" style="30" bestFit="1" customWidth="1"/>
    <col min="3076" max="3076" width="4.28515625" style="30" bestFit="1" customWidth="1"/>
    <col min="3077" max="3077" width="8.42578125" style="30" bestFit="1" customWidth="1"/>
    <col min="3078" max="3080" width="9.85546875" style="30" bestFit="1" customWidth="1"/>
    <col min="3081" max="3326" width="9.140625" style="30"/>
    <col min="3327" max="3327" width="40.140625" style="30" customWidth="1"/>
    <col min="3328" max="3328" width="4.28515625" style="30" bestFit="1" customWidth="1"/>
    <col min="3329" max="3329" width="3.42578125" style="30" bestFit="1" customWidth="1"/>
    <col min="3330" max="3330" width="4.28515625" style="30" bestFit="1" customWidth="1"/>
    <col min="3331" max="3331" width="8.28515625" style="30" bestFit="1" customWidth="1"/>
    <col min="3332" max="3332" width="4.28515625" style="30" bestFit="1" customWidth="1"/>
    <col min="3333" max="3333" width="8.42578125" style="30" bestFit="1" customWidth="1"/>
    <col min="3334" max="3336" width="9.85546875" style="30" bestFit="1" customWidth="1"/>
    <col min="3337" max="3582" width="9.140625" style="30"/>
    <col min="3583" max="3583" width="40.140625" style="30" customWidth="1"/>
    <col min="3584" max="3584" width="4.28515625" style="30" bestFit="1" customWidth="1"/>
    <col min="3585" max="3585" width="3.42578125" style="30" bestFit="1" customWidth="1"/>
    <col min="3586" max="3586" width="4.28515625" style="30" bestFit="1" customWidth="1"/>
    <col min="3587" max="3587" width="8.28515625" style="30" bestFit="1" customWidth="1"/>
    <col min="3588" max="3588" width="4.28515625" style="30" bestFit="1" customWidth="1"/>
    <col min="3589" max="3589" width="8.42578125" style="30" bestFit="1" customWidth="1"/>
    <col min="3590" max="3592" width="9.85546875" style="30" bestFit="1" customWidth="1"/>
    <col min="3593" max="3838" width="9.140625" style="30"/>
    <col min="3839" max="3839" width="40.140625" style="30" customWidth="1"/>
    <col min="3840" max="3840" width="4.28515625" style="30" bestFit="1" customWidth="1"/>
    <col min="3841" max="3841" width="3.42578125" style="30" bestFit="1" customWidth="1"/>
    <col min="3842" max="3842" width="4.28515625" style="30" bestFit="1" customWidth="1"/>
    <col min="3843" max="3843" width="8.28515625" style="30" bestFit="1" customWidth="1"/>
    <col min="3844" max="3844" width="4.28515625" style="30" bestFit="1" customWidth="1"/>
    <col min="3845" max="3845" width="8.42578125" style="30" bestFit="1" customWidth="1"/>
    <col min="3846" max="3848" width="9.85546875" style="30" bestFit="1" customWidth="1"/>
    <col min="3849" max="4094" width="9.140625" style="30"/>
    <col min="4095" max="4095" width="40.140625" style="30" customWidth="1"/>
    <col min="4096" max="4096" width="4.28515625" style="30" bestFit="1" customWidth="1"/>
    <col min="4097" max="4097" width="3.42578125" style="30" bestFit="1" customWidth="1"/>
    <col min="4098" max="4098" width="4.28515625" style="30" bestFit="1" customWidth="1"/>
    <col min="4099" max="4099" width="8.28515625" style="30" bestFit="1" customWidth="1"/>
    <col min="4100" max="4100" width="4.28515625" style="30" bestFit="1" customWidth="1"/>
    <col min="4101" max="4101" width="8.42578125" style="30" bestFit="1" customWidth="1"/>
    <col min="4102" max="4104" width="9.85546875" style="30" bestFit="1" customWidth="1"/>
    <col min="4105" max="4350" width="9.140625" style="30"/>
    <col min="4351" max="4351" width="40.140625" style="30" customWidth="1"/>
    <col min="4352" max="4352" width="4.28515625" style="30" bestFit="1" customWidth="1"/>
    <col min="4353" max="4353" width="3.42578125" style="30" bestFit="1" customWidth="1"/>
    <col min="4354" max="4354" width="4.28515625" style="30" bestFit="1" customWidth="1"/>
    <col min="4355" max="4355" width="8.28515625" style="30" bestFit="1" customWidth="1"/>
    <col min="4356" max="4356" width="4.28515625" style="30" bestFit="1" customWidth="1"/>
    <col min="4357" max="4357" width="8.42578125" style="30" bestFit="1" customWidth="1"/>
    <col min="4358" max="4360" width="9.85546875" style="30" bestFit="1" customWidth="1"/>
    <col min="4361" max="4606" width="9.140625" style="30"/>
    <col min="4607" max="4607" width="40.140625" style="30" customWidth="1"/>
    <col min="4608" max="4608" width="4.28515625" style="30" bestFit="1" customWidth="1"/>
    <col min="4609" max="4609" width="3.42578125" style="30" bestFit="1" customWidth="1"/>
    <col min="4610" max="4610" width="4.28515625" style="30" bestFit="1" customWidth="1"/>
    <col min="4611" max="4611" width="8.28515625" style="30" bestFit="1" customWidth="1"/>
    <col min="4612" max="4612" width="4.28515625" style="30" bestFit="1" customWidth="1"/>
    <col min="4613" max="4613" width="8.42578125" style="30" bestFit="1" customWidth="1"/>
    <col min="4614" max="4616" width="9.85546875" style="30" bestFit="1" customWidth="1"/>
    <col min="4617" max="4862" width="9.140625" style="30"/>
    <col min="4863" max="4863" width="40.140625" style="30" customWidth="1"/>
    <col min="4864" max="4864" width="4.28515625" style="30" bestFit="1" customWidth="1"/>
    <col min="4865" max="4865" width="3.42578125" style="30" bestFit="1" customWidth="1"/>
    <col min="4866" max="4866" width="4.28515625" style="30" bestFit="1" customWidth="1"/>
    <col min="4867" max="4867" width="8.28515625" style="30" bestFit="1" customWidth="1"/>
    <col min="4868" max="4868" width="4.28515625" style="30" bestFit="1" customWidth="1"/>
    <col min="4869" max="4869" width="8.42578125" style="30" bestFit="1" customWidth="1"/>
    <col min="4870" max="4872" width="9.85546875" style="30" bestFit="1" customWidth="1"/>
    <col min="4873" max="5118" width="9.140625" style="30"/>
    <col min="5119" max="5119" width="40.140625" style="30" customWidth="1"/>
    <col min="5120" max="5120" width="4.28515625" style="30" bestFit="1" customWidth="1"/>
    <col min="5121" max="5121" width="3.42578125" style="30" bestFit="1" customWidth="1"/>
    <col min="5122" max="5122" width="4.28515625" style="30" bestFit="1" customWidth="1"/>
    <col min="5123" max="5123" width="8.28515625" style="30" bestFit="1" customWidth="1"/>
    <col min="5124" max="5124" width="4.28515625" style="30" bestFit="1" customWidth="1"/>
    <col min="5125" max="5125" width="8.42578125" style="30" bestFit="1" customWidth="1"/>
    <col min="5126" max="5128" width="9.85546875" style="30" bestFit="1" customWidth="1"/>
    <col min="5129" max="5374" width="9.140625" style="30"/>
    <col min="5375" max="5375" width="40.140625" style="30" customWidth="1"/>
    <col min="5376" max="5376" width="4.28515625" style="30" bestFit="1" customWidth="1"/>
    <col min="5377" max="5377" width="3.42578125" style="30" bestFit="1" customWidth="1"/>
    <col min="5378" max="5378" width="4.28515625" style="30" bestFit="1" customWidth="1"/>
    <col min="5379" max="5379" width="8.28515625" style="30" bestFit="1" customWidth="1"/>
    <col min="5380" max="5380" width="4.28515625" style="30" bestFit="1" customWidth="1"/>
    <col min="5381" max="5381" width="8.42578125" style="30" bestFit="1" customWidth="1"/>
    <col min="5382" max="5384" width="9.85546875" style="30" bestFit="1" customWidth="1"/>
    <col min="5385" max="5630" width="9.140625" style="30"/>
    <col min="5631" max="5631" width="40.140625" style="30" customWidth="1"/>
    <col min="5632" max="5632" width="4.28515625" style="30" bestFit="1" customWidth="1"/>
    <col min="5633" max="5633" width="3.42578125" style="30" bestFit="1" customWidth="1"/>
    <col min="5634" max="5634" width="4.28515625" style="30" bestFit="1" customWidth="1"/>
    <col min="5635" max="5635" width="8.28515625" style="30" bestFit="1" customWidth="1"/>
    <col min="5636" max="5636" width="4.28515625" style="30" bestFit="1" customWidth="1"/>
    <col min="5637" max="5637" width="8.42578125" style="30" bestFit="1" customWidth="1"/>
    <col min="5638" max="5640" width="9.85546875" style="30" bestFit="1" customWidth="1"/>
    <col min="5641" max="5886" width="9.140625" style="30"/>
    <col min="5887" max="5887" width="40.140625" style="30" customWidth="1"/>
    <col min="5888" max="5888" width="4.28515625" style="30" bestFit="1" customWidth="1"/>
    <col min="5889" max="5889" width="3.42578125" style="30" bestFit="1" customWidth="1"/>
    <col min="5890" max="5890" width="4.28515625" style="30" bestFit="1" customWidth="1"/>
    <col min="5891" max="5891" width="8.28515625" style="30" bestFit="1" customWidth="1"/>
    <col min="5892" max="5892" width="4.28515625" style="30" bestFit="1" customWidth="1"/>
    <col min="5893" max="5893" width="8.42578125" style="30" bestFit="1" customWidth="1"/>
    <col min="5894" max="5896" width="9.85546875" style="30" bestFit="1" customWidth="1"/>
    <col min="5897" max="6142" width="9.140625" style="30"/>
    <col min="6143" max="6143" width="40.140625" style="30" customWidth="1"/>
    <col min="6144" max="6144" width="4.28515625" style="30" bestFit="1" customWidth="1"/>
    <col min="6145" max="6145" width="3.42578125" style="30" bestFit="1" customWidth="1"/>
    <col min="6146" max="6146" width="4.28515625" style="30" bestFit="1" customWidth="1"/>
    <col min="6147" max="6147" width="8.28515625" style="30" bestFit="1" customWidth="1"/>
    <col min="6148" max="6148" width="4.28515625" style="30" bestFit="1" customWidth="1"/>
    <col min="6149" max="6149" width="8.42578125" style="30" bestFit="1" customWidth="1"/>
    <col min="6150" max="6152" width="9.85546875" style="30" bestFit="1" customWidth="1"/>
    <col min="6153" max="6398" width="9.140625" style="30"/>
    <col min="6399" max="6399" width="40.140625" style="30" customWidth="1"/>
    <col min="6400" max="6400" width="4.28515625" style="30" bestFit="1" customWidth="1"/>
    <col min="6401" max="6401" width="3.42578125" style="30" bestFit="1" customWidth="1"/>
    <col min="6402" max="6402" width="4.28515625" style="30" bestFit="1" customWidth="1"/>
    <col min="6403" max="6403" width="8.28515625" style="30" bestFit="1" customWidth="1"/>
    <col min="6404" max="6404" width="4.28515625" style="30" bestFit="1" customWidth="1"/>
    <col min="6405" max="6405" width="8.42578125" style="30" bestFit="1" customWidth="1"/>
    <col min="6406" max="6408" width="9.85546875" style="30" bestFit="1" customWidth="1"/>
    <col min="6409" max="6654" width="9.140625" style="30"/>
    <col min="6655" max="6655" width="40.140625" style="30" customWidth="1"/>
    <col min="6656" max="6656" width="4.28515625" style="30" bestFit="1" customWidth="1"/>
    <col min="6657" max="6657" width="3.42578125" style="30" bestFit="1" customWidth="1"/>
    <col min="6658" max="6658" width="4.28515625" style="30" bestFit="1" customWidth="1"/>
    <col min="6659" max="6659" width="8.28515625" style="30" bestFit="1" customWidth="1"/>
    <col min="6660" max="6660" width="4.28515625" style="30" bestFit="1" customWidth="1"/>
    <col min="6661" max="6661" width="8.42578125" style="30" bestFit="1" customWidth="1"/>
    <col min="6662" max="6664" width="9.85546875" style="30" bestFit="1" customWidth="1"/>
    <col min="6665" max="6910" width="9.140625" style="30"/>
    <col min="6911" max="6911" width="40.140625" style="30" customWidth="1"/>
    <col min="6912" max="6912" width="4.28515625" style="30" bestFit="1" customWidth="1"/>
    <col min="6913" max="6913" width="3.42578125" style="30" bestFit="1" customWidth="1"/>
    <col min="6914" max="6914" width="4.28515625" style="30" bestFit="1" customWidth="1"/>
    <col min="6915" max="6915" width="8.28515625" style="30" bestFit="1" customWidth="1"/>
    <col min="6916" max="6916" width="4.28515625" style="30" bestFit="1" customWidth="1"/>
    <col min="6917" max="6917" width="8.42578125" style="30" bestFit="1" customWidth="1"/>
    <col min="6918" max="6920" width="9.85546875" style="30" bestFit="1" customWidth="1"/>
    <col min="6921" max="7166" width="9.140625" style="30"/>
    <col min="7167" max="7167" width="40.140625" style="30" customWidth="1"/>
    <col min="7168" max="7168" width="4.28515625" style="30" bestFit="1" customWidth="1"/>
    <col min="7169" max="7169" width="3.42578125" style="30" bestFit="1" customWidth="1"/>
    <col min="7170" max="7170" width="4.28515625" style="30" bestFit="1" customWidth="1"/>
    <col min="7171" max="7171" width="8.28515625" style="30" bestFit="1" customWidth="1"/>
    <col min="7172" max="7172" width="4.28515625" style="30" bestFit="1" customWidth="1"/>
    <col min="7173" max="7173" width="8.42578125" style="30" bestFit="1" customWidth="1"/>
    <col min="7174" max="7176" width="9.85546875" style="30" bestFit="1" customWidth="1"/>
    <col min="7177" max="7422" width="9.140625" style="30"/>
    <col min="7423" max="7423" width="40.140625" style="30" customWidth="1"/>
    <col min="7424" max="7424" width="4.28515625" style="30" bestFit="1" customWidth="1"/>
    <col min="7425" max="7425" width="3.42578125" style="30" bestFit="1" customWidth="1"/>
    <col min="7426" max="7426" width="4.28515625" style="30" bestFit="1" customWidth="1"/>
    <col min="7427" max="7427" width="8.28515625" style="30" bestFit="1" customWidth="1"/>
    <col min="7428" max="7428" width="4.28515625" style="30" bestFit="1" customWidth="1"/>
    <col min="7429" max="7429" width="8.42578125" style="30" bestFit="1" customWidth="1"/>
    <col min="7430" max="7432" width="9.85546875" style="30" bestFit="1" customWidth="1"/>
    <col min="7433" max="7678" width="9.140625" style="30"/>
    <col min="7679" max="7679" width="40.140625" style="30" customWidth="1"/>
    <col min="7680" max="7680" width="4.28515625" style="30" bestFit="1" customWidth="1"/>
    <col min="7681" max="7681" width="3.42578125" style="30" bestFit="1" customWidth="1"/>
    <col min="7682" max="7682" width="4.28515625" style="30" bestFit="1" customWidth="1"/>
    <col min="7683" max="7683" width="8.28515625" style="30" bestFit="1" customWidth="1"/>
    <col min="7684" max="7684" width="4.28515625" style="30" bestFit="1" customWidth="1"/>
    <col min="7685" max="7685" width="8.42578125" style="30" bestFit="1" customWidth="1"/>
    <col min="7686" max="7688" width="9.85546875" style="30" bestFit="1" customWidth="1"/>
    <col min="7689" max="7934" width="9.140625" style="30"/>
    <col min="7935" max="7935" width="40.140625" style="30" customWidth="1"/>
    <col min="7936" max="7936" width="4.28515625" style="30" bestFit="1" customWidth="1"/>
    <col min="7937" max="7937" width="3.42578125" style="30" bestFit="1" customWidth="1"/>
    <col min="7938" max="7938" width="4.28515625" style="30" bestFit="1" customWidth="1"/>
    <col min="7939" max="7939" width="8.28515625" style="30" bestFit="1" customWidth="1"/>
    <col min="7940" max="7940" width="4.28515625" style="30" bestFit="1" customWidth="1"/>
    <col min="7941" max="7941" width="8.42578125" style="30" bestFit="1" customWidth="1"/>
    <col min="7942" max="7944" width="9.85546875" style="30" bestFit="1" customWidth="1"/>
    <col min="7945" max="8190" width="9.140625" style="30"/>
    <col min="8191" max="8191" width="40.140625" style="30" customWidth="1"/>
    <col min="8192" max="8192" width="4.28515625" style="30" bestFit="1" customWidth="1"/>
    <col min="8193" max="8193" width="3.42578125" style="30" bestFit="1" customWidth="1"/>
    <col min="8194" max="8194" width="4.28515625" style="30" bestFit="1" customWidth="1"/>
    <col min="8195" max="8195" width="8.28515625" style="30" bestFit="1" customWidth="1"/>
    <col min="8196" max="8196" width="4.28515625" style="30" bestFit="1" customWidth="1"/>
    <col min="8197" max="8197" width="8.42578125" style="30" bestFit="1" customWidth="1"/>
    <col min="8198" max="8200" width="9.85546875" style="30" bestFit="1" customWidth="1"/>
    <col min="8201" max="8446" width="9.140625" style="30"/>
    <col min="8447" max="8447" width="40.140625" style="30" customWidth="1"/>
    <col min="8448" max="8448" width="4.28515625" style="30" bestFit="1" customWidth="1"/>
    <col min="8449" max="8449" width="3.42578125" style="30" bestFit="1" customWidth="1"/>
    <col min="8450" max="8450" width="4.28515625" style="30" bestFit="1" customWidth="1"/>
    <col min="8451" max="8451" width="8.28515625" style="30" bestFit="1" customWidth="1"/>
    <col min="8452" max="8452" width="4.28515625" style="30" bestFit="1" customWidth="1"/>
    <col min="8453" max="8453" width="8.42578125" style="30" bestFit="1" customWidth="1"/>
    <col min="8454" max="8456" width="9.85546875" style="30" bestFit="1" customWidth="1"/>
    <col min="8457" max="8702" width="9.140625" style="30"/>
    <col min="8703" max="8703" width="40.140625" style="30" customWidth="1"/>
    <col min="8704" max="8704" width="4.28515625" style="30" bestFit="1" customWidth="1"/>
    <col min="8705" max="8705" width="3.42578125" style="30" bestFit="1" customWidth="1"/>
    <col min="8706" max="8706" width="4.28515625" style="30" bestFit="1" customWidth="1"/>
    <col min="8707" max="8707" width="8.28515625" style="30" bestFit="1" customWidth="1"/>
    <col min="8708" max="8708" width="4.28515625" style="30" bestFit="1" customWidth="1"/>
    <col min="8709" max="8709" width="8.42578125" style="30" bestFit="1" customWidth="1"/>
    <col min="8710" max="8712" width="9.85546875" style="30" bestFit="1" customWidth="1"/>
    <col min="8713" max="8958" width="9.140625" style="30"/>
    <col min="8959" max="8959" width="40.140625" style="30" customWidth="1"/>
    <col min="8960" max="8960" width="4.28515625" style="30" bestFit="1" customWidth="1"/>
    <col min="8961" max="8961" width="3.42578125" style="30" bestFit="1" customWidth="1"/>
    <col min="8962" max="8962" width="4.28515625" style="30" bestFit="1" customWidth="1"/>
    <col min="8963" max="8963" width="8.28515625" style="30" bestFit="1" customWidth="1"/>
    <col min="8964" max="8964" width="4.28515625" style="30" bestFit="1" customWidth="1"/>
    <col min="8965" max="8965" width="8.42578125" style="30" bestFit="1" customWidth="1"/>
    <col min="8966" max="8968" width="9.85546875" style="30" bestFit="1" customWidth="1"/>
    <col min="8969" max="9214" width="9.140625" style="30"/>
    <col min="9215" max="9215" width="40.140625" style="30" customWidth="1"/>
    <col min="9216" max="9216" width="4.28515625" style="30" bestFit="1" customWidth="1"/>
    <col min="9217" max="9217" width="3.42578125" style="30" bestFit="1" customWidth="1"/>
    <col min="9218" max="9218" width="4.28515625" style="30" bestFit="1" customWidth="1"/>
    <col min="9219" max="9219" width="8.28515625" style="30" bestFit="1" customWidth="1"/>
    <col min="9220" max="9220" width="4.28515625" style="30" bestFit="1" customWidth="1"/>
    <col min="9221" max="9221" width="8.42578125" style="30" bestFit="1" customWidth="1"/>
    <col min="9222" max="9224" width="9.85546875" style="30" bestFit="1" customWidth="1"/>
    <col min="9225" max="9470" width="9.140625" style="30"/>
    <col min="9471" max="9471" width="40.140625" style="30" customWidth="1"/>
    <col min="9472" max="9472" width="4.28515625" style="30" bestFit="1" customWidth="1"/>
    <col min="9473" max="9473" width="3.42578125" style="30" bestFit="1" customWidth="1"/>
    <col min="9474" max="9474" width="4.28515625" style="30" bestFit="1" customWidth="1"/>
    <col min="9475" max="9475" width="8.28515625" style="30" bestFit="1" customWidth="1"/>
    <col min="9476" max="9476" width="4.28515625" style="30" bestFit="1" customWidth="1"/>
    <col min="9477" max="9477" width="8.42578125" style="30" bestFit="1" customWidth="1"/>
    <col min="9478" max="9480" width="9.85546875" style="30" bestFit="1" customWidth="1"/>
    <col min="9481" max="9726" width="9.140625" style="30"/>
    <col min="9727" max="9727" width="40.140625" style="30" customWidth="1"/>
    <col min="9728" max="9728" width="4.28515625" style="30" bestFit="1" customWidth="1"/>
    <col min="9729" max="9729" width="3.42578125" style="30" bestFit="1" customWidth="1"/>
    <col min="9730" max="9730" width="4.28515625" style="30" bestFit="1" customWidth="1"/>
    <col min="9731" max="9731" width="8.28515625" style="30" bestFit="1" customWidth="1"/>
    <col min="9732" max="9732" width="4.28515625" style="30" bestFit="1" customWidth="1"/>
    <col min="9733" max="9733" width="8.42578125" style="30" bestFit="1" customWidth="1"/>
    <col min="9734" max="9736" width="9.85546875" style="30" bestFit="1" customWidth="1"/>
    <col min="9737" max="9982" width="9.140625" style="30"/>
    <col min="9983" max="9983" width="40.140625" style="30" customWidth="1"/>
    <col min="9984" max="9984" width="4.28515625" style="30" bestFit="1" customWidth="1"/>
    <col min="9985" max="9985" width="3.42578125" style="30" bestFit="1" customWidth="1"/>
    <col min="9986" max="9986" width="4.28515625" style="30" bestFit="1" customWidth="1"/>
    <col min="9987" max="9987" width="8.28515625" style="30" bestFit="1" customWidth="1"/>
    <col min="9988" max="9988" width="4.28515625" style="30" bestFit="1" customWidth="1"/>
    <col min="9989" max="9989" width="8.42578125" style="30" bestFit="1" customWidth="1"/>
    <col min="9990" max="9992" width="9.85546875" style="30" bestFit="1" customWidth="1"/>
    <col min="9993" max="10238" width="9.140625" style="30"/>
    <col min="10239" max="10239" width="40.140625" style="30" customWidth="1"/>
    <col min="10240" max="10240" width="4.28515625" style="30" bestFit="1" customWidth="1"/>
    <col min="10241" max="10241" width="3.42578125" style="30" bestFit="1" customWidth="1"/>
    <col min="10242" max="10242" width="4.28515625" style="30" bestFit="1" customWidth="1"/>
    <col min="10243" max="10243" width="8.28515625" style="30" bestFit="1" customWidth="1"/>
    <col min="10244" max="10244" width="4.28515625" style="30" bestFit="1" customWidth="1"/>
    <col min="10245" max="10245" width="8.42578125" style="30" bestFit="1" customWidth="1"/>
    <col min="10246" max="10248" width="9.85546875" style="30" bestFit="1" customWidth="1"/>
    <col min="10249" max="10494" width="9.140625" style="30"/>
    <col min="10495" max="10495" width="40.140625" style="30" customWidth="1"/>
    <col min="10496" max="10496" width="4.28515625" style="30" bestFit="1" customWidth="1"/>
    <col min="10497" max="10497" width="3.42578125" style="30" bestFit="1" customWidth="1"/>
    <col min="10498" max="10498" width="4.28515625" style="30" bestFit="1" customWidth="1"/>
    <col min="10499" max="10499" width="8.28515625" style="30" bestFit="1" customWidth="1"/>
    <col min="10500" max="10500" width="4.28515625" style="30" bestFit="1" customWidth="1"/>
    <col min="10501" max="10501" width="8.42578125" style="30" bestFit="1" customWidth="1"/>
    <col min="10502" max="10504" width="9.85546875" style="30" bestFit="1" customWidth="1"/>
    <col min="10505" max="10750" width="9.140625" style="30"/>
    <col min="10751" max="10751" width="40.140625" style="30" customWidth="1"/>
    <col min="10752" max="10752" width="4.28515625" style="30" bestFit="1" customWidth="1"/>
    <col min="10753" max="10753" width="3.42578125" style="30" bestFit="1" customWidth="1"/>
    <col min="10754" max="10754" width="4.28515625" style="30" bestFit="1" customWidth="1"/>
    <col min="10755" max="10755" width="8.28515625" style="30" bestFit="1" customWidth="1"/>
    <col min="10756" max="10756" width="4.28515625" style="30" bestFit="1" customWidth="1"/>
    <col min="10757" max="10757" width="8.42578125" style="30" bestFit="1" customWidth="1"/>
    <col min="10758" max="10760" width="9.85546875" style="30" bestFit="1" customWidth="1"/>
    <col min="10761" max="11006" width="9.140625" style="30"/>
    <col min="11007" max="11007" width="40.140625" style="30" customWidth="1"/>
    <col min="11008" max="11008" width="4.28515625" style="30" bestFit="1" customWidth="1"/>
    <col min="11009" max="11009" width="3.42578125" style="30" bestFit="1" customWidth="1"/>
    <col min="11010" max="11010" width="4.28515625" style="30" bestFit="1" customWidth="1"/>
    <col min="11011" max="11011" width="8.28515625" style="30" bestFit="1" customWidth="1"/>
    <col min="11012" max="11012" width="4.28515625" style="30" bestFit="1" customWidth="1"/>
    <col min="11013" max="11013" width="8.42578125" style="30" bestFit="1" customWidth="1"/>
    <col min="11014" max="11016" width="9.85546875" style="30" bestFit="1" customWidth="1"/>
    <col min="11017" max="11262" width="9.140625" style="30"/>
    <col min="11263" max="11263" width="40.140625" style="30" customWidth="1"/>
    <col min="11264" max="11264" width="4.28515625" style="30" bestFit="1" customWidth="1"/>
    <col min="11265" max="11265" width="3.42578125" style="30" bestFit="1" customWidth="1"/>
    <col min="11266" max="11266" width="4.28515625" style="30" bestFit="1" customWidth="1"/>
    <col min="11267" max="11267" width="8.28515625" style="30" bestFit="1" customWidth="1"/>
    <col min="11268" max="11268" width="4.28515625" style="30" bestFit="1" customWidth="1"/>
    <col min="11269" max="11269" width="8.42578125" style="30" bestFit="1" customWidth="1"/>
    <col min="11270" max="11272" width="9.85546875" style="30" bestFit="1" customWidth="1"/>
    <col min="11273" max="11518" width="9.140625" style="30"/>
    <col min="11519" max="11519" width="40.140625" style="30" customWidth="1"/>
    <col min="11520" max="11520" width="4.28515625" style="30" bestFit="1" customWidth="1"/>
    <col min="11521" max="11521" width="3.42578125" style="30" bestFit="1" customWidth="1"/>
    <col min="11522" max="11522" width="4.28515625" style="30" bestFit="1" customWidth="1"/>
    <col min="11523" max="11523" width="8.28515625" style="30" bestFit="1" customWidth="1"/>
    <col min="11524" max="11524" width="4.28515625" style="30" bestFit="1" customWidth="1"/>
    <col min="11525" max="11525" width="8.42578125" style="30" bestFit="1" customWidth="1"/>
    <col min="11526" max="11528" width="9.85546875" style="30" bestFit="1" customWidth="1"/>
    <col min="11529" max="11774" width="9.140625" style="30"/>
    <col min="11775" max="11775" width="40.140625" style="30" customWidth="1"/>
    <col min="11776" max="11776" width="4.28515625" style="30" bestFit="1" customWidth="1"/>
    <col min="11777" max="11777" width="3.42578125" style="30" bestFit="1" customWidth="1"/>
    <col min="11778" max="11778" width="4.28515625" style="30" bestFit="1" customWidth="1"/>
    <col min="11779" max="11779" width="8.28515625" style="30" bestFit="1" customWidth="1"/>
    <col min="11780" max="11780" width="4.28515625" style="30" bestFit="1" customWidth="1"/>
    <col min="11781" max="11781" width="8.42578125" style="30" bestFit="1" customWidth="1"/>
    <col min="11782" max="11784" width="9.85546875" style="30" bestFit="1" customWidth="1"/>
    <col min="11785" max="12030" width="9.140625" style="30"/>
    <col min="12031" max="12031" width="40.140625" style="30" customWidth="1"/>
    <col min="12032" max="12032" width="4.28515625" style="30" bestFit="1" customWidth="1"/>
    <col min="12033" max="12033" width="3.42578125" style="30" bestFit="1" customWidth="1"/>
    <col min="12034" max="12034" width="4.28515625" style="30" bestFit="1" customWidth="1"/>
    <col min="12035" max="12035" width="8.28515625" style="30" bestFit="1" customWidth="1"/>
    <col min="12036" max="12036" width="4.28515625" style="30" bestFit="1" customWidth="1"/>
    <col min="12037" max="12037" width="8.42578125" style="30" bestFit="1" customWidth="1"/>
    <col min="12038" max="12040" width="9.85546875" style="30" bestFit="1" customWidth="1"/>
    <col min="12041" max="12286" width="9.140625" style="30"/>
    <col min="12287" max="12287" width="40.140625" style="30" customWidth="1"/>
    <col min="12288" max="12288" width="4.28515625" style="30" bestFit="1" customWidth="1"/>
    <col min="12289" max="12289" width="3.42578125" style="30" bestFit="1" customWidth="1"/>
    <col min="12290" max="12290" width="4.28515625" style="30" bestFit="1" customWidth="1"/>
    <col min="12291" max="12291" width="8.28515625" style="30" bestFit="1" customWidth="1"/>
    <col min="12292" max="12292" width="4.28515625" style="30" bestFit="1" customWidth="1"/>
    <col min="12293" max="12293" width="8.42578125" style="30" bestFit="1" customWidth="1"/>
    <col min="12294" max="12296" width="9.85546875" style="30" bestFit="1" customWidth="1"/>
    <col min="12297" max="12542" width="9.140625" style="30"/>
    <col min="12543" max="12543" width="40.140625" style="30" customWidth="1"/>
    <col min="12544" max="12544" width="4.28515625" style="30" bestFit="1" customWidth="1"/>
    <col min="12545" max="12545" width="3.42578125" style="30" bestFit="1" customWidth="1"/>
    <col min="12546" max="12546" width="4.28515625" style="30" bestFit="1" customWidth="1"/>
    <col min="12547" max="12547" width="8.28515625" style="30" bestFit="1" customWidth="1"/>
    <col min="12548" max="12548" width="4.28515625" style="30" bestFit="1" customWidth="1"/>
    <col min="12549" max="12549" width="8.42578125" style="30" bestFit="1" customWidth="1"/>
    <col min="12550" max="12552" width="9.85546875" style="30" bestFit="1" customWidth="1"/>
    <col min="12553" max="12798" width="9.140625" style="30"/>
    <col min="12799" max="12799" width="40.140625" style="30" customWidth="1"/>
    <col min="12800" max="12800" width="4.28515625" style="30" bestFit="1" customWidth="1"/>
    <col min="12801" max="12801" width="3.42578125" style="30" bestFit="1" customWidth="1"/>
    <col min="12802" max="12802" width="4.28515625" style="30" bestFit="1" customWidth="1"/>
    <col min="12803" max="12803" width="8.28515625" style="30" bestFit="1" customWidth="1"/>
    <col min="12804" max="12804" width="4.28515625" style="30" bestFit="1" customWidth="1"/>
    <col min="12805" max="12805" width="8.42578125" style="30" bestFit="1" customWidth="1"/>
    <col min="12806" max="12808" width="9.85546875" style="30" bestFit="1" customWidth="1"/>
    <col min="12809" max="13054" width="9.140625" style="30"/>
    <col min="13055" max="13055" width="40.140625" style="30" customWidth="1"/>
    <col min="13056" max="13056" width="4.28515625" style="30" bestFit="1" customWidth="1"/>
    <col min="13057" max="13057" width="3.42578125" style="30" bestFit="1" customWidth="1"/>
    <col min="13058" max="13058" width="4.28515625" style="30" bestFit="1" customWidth="1"/>
    <col min="13059" max="13059" width="8.28515625" style="30" bestFit="1" customWidth="1"/>
    <col min="13060" max="13060" width="4.28515625" style="30" bestFit="1" customWidth="1"/>
    <col min="13061" max="13061" width="8.42578125" style="30" bestFit="1" customWidth="1"/>
    <col min="13062" max="13064" width="9.85546875" style="30" bestFit="1" customWidth="1"/>
    <col min="13065" max="13310" width="9.140625" style="30"/>
    <col min="13311" max="13311" width="40.140625" style="30" customWidth="1"/>
    <col min="13312" max="13312" width="4.28515625" style="30" bestFit="1" customWidth="1"/>
    <col min="13313" max="13313" width="3.42578125" style="30" bestFit="1" customWidth="1"/>
    <col min="13314" max="13314" width="4.28515625" style="30" bestFit="1" customWidth="1"/>
    <col min="13315" max="13315" width="8.28515625" style="30" bestFit="1" customWidth="1"/>
    <col min="13316" max="13316" width="4.28515625" style="30" bestFit="1" customWidth="1"/>
    <col min="13317" max="13317" width="8.42578125" style="30" bestFit="1" customWidth="1"/>
    <col min="13318" max="13320" width="9.85546875" style="30" bestFit="1" customWidth="1"/>
    <col min="13321" max="13566" width="9.140625" style="30"/>
    <col min="13567" max="13567" width="40.140625" style="30" customWidth="1"/>
    <col min="13568" max="13568" width="4.28515625" style="30" bestFit="1" customWidth="1"/>
    <col min="13569" max="13569" width="3.42578125" style="30" bestFit="1" customWidth="1"/>
    <col min="13570" max="13570" width="4.28515625" style="30" bestFit="1" customWidth="1"/>
    <col min="13571" max="13571" width="8.28515625" style="30" bestFit="1" customWidth="1"/>
    <col min="13572" max="13572" width="4.28515625" style="30" bestFit="1" customWidth="1"/>
    <col min="13573" max="13573" width="8.42578125" style="30" bestFit="1" customWidth="1"/>
    <col min="13574" max="13576" width="9.85546875" style="30" bestFit="1" customWidth="1"/>
    <col min="13577" max="13822" width="9.140625" style="30"/>
    <col min="13823" max="13823" width="40.140625" style="30" customWidth="1"/>
    <col min="13824" max="13824" width="4.28515625" style="30" bestFit="1" customWidth="1"/>
    <col min="13825" max="13825" width="3.42578125" style="30" bestFit="1" customWidth="1"/>
    <col min="13826" max="13826" width="4.28515625" style="30" bestFit="1" customWidth="1"/>
    <col min="13827" max="13827" width="8.28515625" style="30" bestFit="1" customWidth="1"/>
    <col min="13828" max="13828" width="4.28515625" style="30" bestFit="1" customWidth="1"/>
    <col min="13829" max="13829" width="8.42578125" style="30" bestFit="1" customWidth="1"/>
    <col min="13830" max="13832" width="9.85546875" style="30" bestFit="1" customWidth="1"/>
    <col min="13833" max="14078" width="9.140625" style="30"/>
    <col min="14079" max="14079" width="40.140625" style="30" customWidth="1"/>
    <col min="14080" max="14080" width="4.28515625" style="30" bestFit="1" customWidth="1"/>
    <col min="14081" max="14081" width="3.42578125" style="30" bestFit="1" customWidth="1"/>
    <col min="14082" max="14082" width="4.28515625" style="30" bestFit="1" customWidth="1"/>
    <col min="14083" max="14083" width="8.28515625" style="30" bestFit="1" customWidth="1"/>
    <col min="14084" max="14084" width="4.28515625" style="30" bestFit="1" customWidth="1"/>
    <col min="14085" max="14085" width="8.42578125" style="30" bestFit="1" customWidth="1"/>
    <col min="14086" max="14088" width="9.85546875" style="30" bestFit="1" customWidth="1"/>
    <col min="14089" max="14334" width="9.140625" style="30"/>
    <col min="14335" max="14335" width="40.140625" style="30" customWidth="1"/>
    <col min="14336" max="14336" width="4.28515625" style="30" bestFit="1" customWidth="1"/>
    <col min="14337" max="14337" width="3.42578125" style="30" bestFit="1" customWidth="1"/>
    <col min="14338" max="14338" width="4.28515625" style="30" bestFit="1" customWidth="1"/>
    <col min="14339" max="14339" width="8.28515625" style="30" bestFit="1" customWidth="1"/>
    <col min="14340" max="14340" width="4.28515625" style="30" bestFit="1" customWidth="1"/>
    <col min="14341" max="14341" width="8.42578125" style="30" bestFit="1" customWidth="1"/>
    <col min="14342" max="14344" width="9.85546875" style="30" bestFit="1" customWidth="1"/>
    <col min="14345" max="14590" width="9.140625" style="30"/>
    <col min="14591" max="14591" width="40.140625" style="30" customWidth="1"/>
    <col min="14592" max="14592" width="4.28515625" style="30" bestFit="1" customWidth="1"/>
    <col min="14593" max="14593" width="3.42578125" style="30" bestFit="1" customWidth="1"/>
    <col min="14594" max="14594" width="4.28515625" style="30" bestFit="1" customWidth="1"/>
    <col min="14595" max="14595" width="8.28515625" style="30" bestFit="1" customWidth="1"/>
    <col min="14596" max="14596" width="4.28515625" style="30" bestFit="1" customWidth="1"/>
    <col min="14597" max="14597" width="8.42578125" style="30" bestFit="1" customWidth="1"/>
    <col min="14598" max="14600" width="9.85546875" style="30" bestFit="1" customWidth="1"/>
    <col min="14601" max="14846" width="9.140625" style="30"/>
    <col min="14847" max="14847" width="40.140625" style="30" customWidth="1"/>
    <col min="14848" max="14848" width="4.28515625" style="30" bestFit="1" customWidth="1"/>
    <col min="14849" max="14849" width="3.42578125" style="30" bestFit="1" customWidth="1"/>
    <col min="14850" max="14850" width="4.28515625" style="30" bestFit="1" customWidth="1"/>
    <col min="14851" max="14851" width="8.28515625" style="30" bestFit="1" customWidth="1"/>
    <col min="14852" max="14852" width="4.28515625" style="30" bestFit="1" customWidth="1"/>
    <col min="14853" max="14853" width="8.42578125" style="30" bestFit="1" customWidth="1"/>
    <col min="14854" max="14856" width="9.85546875" style="30" bestFit="1" customWidth="1"/>
    <col min="14857" max="15102" width="9.140625" style="30"/>
    <col min="15103" max="15103" width="40.140625" style="30" customWidth="1"/>
    <col min="15104" max="15104" width="4.28515625" style="30" bestFit="1" customWidth="1"/>
    <col min="15105" max="15105" width="3.42578125" style="30" bestFit="1" customWidth="1"/>
    <col min="15106" max="15106" width="4.28515625" style="30" bestFit="1" customWidth="1"/>
    <col min="15107" max="15107" width="8.28515625" style="30" bestFit="1" customWidth="1"/>
    <col min="15108" max="15108" width="4.28515625" style="30" bestFit="1" customWidth="1"/>
    <col min="15109" max="15109" width="8.42578125" style="30" bestFit="1" customWidth="1"/>
    <col min="15110" max="15112" width="9.85546875" style="30" bestFit="1" customWidth="1"/>
    <col min="15113" max="15358" width="9.140625" style="30"/>
    <col min="15359" max="15359" width="40.140625" style="30" customWidth="1"/>
    <col min="15360" max="15360" width="4.28515625" style="30" bestFit="1" customWidth="1"/>
    <col min="15361" max="15361" width="3.42578125" style="30" bestFit="1" customWidth="1"/>
    <col min="15362" max="15362" width="4.28515625" style="30" bestFit="1" customWidth="1"/>
    <col min="15363" max="15363" width="8.28515625" style="30" bestFit="1" customWidth="1"/>
    <col min="15364" max="15364" width="4.28515625" style="30" bestFit="1" customWidth="1"/>
    <col min="15365" max="15365" width="8.42578125" style="30" bestFit="1" customWidth="1"/>
    <col min="15366" max="15368" width="9.85546875" style="30" bestFit="1" customWidth="1"/>
    <col min="15369" max="15614" width="9.140625" style="30"/>
    <col min="15615" max="15615" width="40.140625" style="30" customWidth="1"/>
    <col min="15616" max="15616" width="4.28515625" style="30" bestFit="1" customWidth="1"/>
    <col min="15617" max="15617" width="3.42578125" style="30" bestFit="1" customWidth="1"/>
    <col min="15618" max="15618" width="4.28515625" style="30" bestFit="1" customWidth="1"/>
    <col min="15619" max="15619" width="8.28515625" style="30" bestFit="1" customWidth="1"/>
    <col min="15620" max="15620" width="4.28515625" style="30" bestFit="1" customWidth="1"/>
    <col min="15621" max="15621" width="8.42578125" style="30" bestFit="1" customWidth="1"/>
    <col min="15622" max="15624" width="9.85546875" style="30" bestFit="1" customWidth="1"/>
    <col min="15625" max="15870" width="9.140625" style="30"/>
    <col min="15871" max="15871" width="40.140625" style="30" customWidth="1"/>
    <col min="15872" max="15872" width="4.28515625" style="30" bestFit="1" customWidth="1"/>
    <col min="15873" max="15873" width="3.42578125" style="30" bestFit="1" customWidth="1"/>
    <col min="15874" max="15874" width="4.28515625" style="30" bestFit="1" customWidth="1"/>
    <col min="15875" max="15875" width="8.28515625" style="30" bestFit="1" customWidth="1"/>
    <col min="15876" max="15876" width="4.28515625" style="30" bestFit="1" customWidth="1"/>
    <col min="15877" max="15877" width="8.42578125" style="30" bestFit="1" customWidth="1"/>
    <col min="15878" max="15880" width="9.85546875" style="30" bestFit="1" customWidth="1"/>
    <col min="15881" max="16126" width="9.140625" style="30"/>
    <col min="16127" max="16127" width="40.140625" style="30" customWidth="1"/>
    <col min="16128" max="16128" width="4.28515625" style="30" bestFit="1" customWidth="1"/>
    <col min="16129" max="16129" width="3.42578125" style="30" bestFit="1" customWidth="1"/>
    <col min="16130" max="16130" width="4.28515625" style="30" bestFit="1" customWidth="1"/>
    <col min="16131" max="16131" width="8.28515625" style="30" bestFit="1" customWidth="1"/>
    <col min="16132" max="16132" width="4.28515625" style="30" bestFit="1" customWidth="1"/>
    <col min="16133" max="16133" width="8.42578125" style="30" bestFit="1" customWidth="1"/>
    <col min="16134" max="16136" width="9.85546875" style="30" bestFit="1" customWidth="1"/>
    <col min="16137" max="16384" width="9.140625" style="30"/>
  </cols>
  <sheetData>
    <row r="1" spans="1:18" ht="15.75">
      <c r="A1" s="148" t="s">
        <v>77</v>
      </c>
      <c r="B1" s="148"/>
      <c r="C1" s="148"/>
      <c r="D1" s="148"/>
      <c r="E1" s="148"/>
      <c r="F1" s="148"/>
      <c r="G1" s="148"/>
      <c r="H1" s="148"/>
      <c r="I1" s="148" t="s">
        <v>239</v>
      </c>
      <c r="J1" s="148"/>
      <c r="K1" s="148"/>
      <c r="L1" s="148"/>
      <c r="M1" s="148"/>
      <c r="N1" s="148"/>
      <c r="O1" s="148"/>
      <c r="P1" s="148"/>
      <c r="Q1" s="148"/>
      <c r="R1" s="148"/>
    </row>
    <row r="2" spans="1:18" ht="13.5" customHeight="1">
      <c r="A2" s="233" t="s">
        <v>255</v>
      </c>
      <c r="B2" s="233"/>
      <c r="C2" s="233"/>
      <c r="D2" s="233"/>
      <c r="E2" s="233"/>
      <c r="F2" s="233"/>
      <c r="G2" s="233"/>
      <c r="H2" s="233"/>
      <c r="I2" s="233"/>
      <c r="J2" s="233"/>
    </row>
    <row r="3" spans="1:18" ht="15.75" hidden="1">
      <c r="A3" s="233" t="s">
        <v>231</v>
      </c>
      <c r="B3" s="233"/>
      <c r="C3" s="233"/>
      <c r="D3" s="233"/>
      <c r="E3" s="233"/>
      <c r="F3" s="233"/>
      <c r="G3" s="233"/>
      <c r="H3" s="233"/>
      <c r="I3" s="233"/>
      <c r="J3" s="233"/>
    </row>
    <row r="4" spans="1:18" ht="14.25" customHeight="1">
      <c r="A4" s="234" t="s">
        <v>271</v>
      </c>
      <c r="B4" s="234"/>
      <c r="C4" s="234"/>
      <c r="D4" s="234"/>
      <c r="E4" s="234"/>
      <c r="F4" s="234"/>
      <c r="G4" s="234"/>
      <c r="H4" s="234"/>
      <c r="I4" s="234"/>
      <c r="J4" s="234"/>
    </row>
    <row r="5" spans="1:18" hidden="1">
      <c r="A5" s="232"/>
      <c r="B5" s="232"/>
      <c r="C5" s="232"/>
      <c r="D5" s="232"/>
      <c r="E5" s="232"/>
      <c r="F5" s="232"/>
      <c r="G5" s="232"/>
      <c r="H5" s="144"/>
      <c r="I5" s="144"/>
    </row>
    <row r="6" spans="1:18">
      <c r="B6" s="232"/>
      <c r="C6" s="232"/>
      <c r="D6" s="232"/>
      <c r="E6" s="232"/>
      <c r="F6" s="232"/>
      <c r="G6" s="232"/>
      <c r="H6" s="144"/>
      <c r="I6" s="144"/>
      <c r="J6" s="31"/>
    </row>
    <row r="7" spans="1:18" ht="15.75">
      <c r="A7" s="241" t="s">
        <v>24</v>
      </c>
      <c r="B7" s="241"/>
      <c r="C7" s="241"/>
      <c r="D7" s="241"/>
      <c r="E7" s="241"/>
      <c r="F7" s="241"/>
      <c r="G7" s="241"/>
      <c r="H7" s="241"/>
      <c r="I7" s="241"/>
      <c r="J7" s="241"/>
    </row>
    <row r="8" spans="1:18" ht="15.75">
      <c r="A8" s="241" t="s">
        <v>78</v>
      </c>
      <c r="B8" s="241"/>
      <c r="C8" s="241"/>
      <c r="D8" s="241"/>
      <c r="E8" s="241"/>
      <c r="F8" s="241"/>
      <c r="G8" s="241"/>
      <c r="H8" s="241"/>
      <c r="I8" s="241"/>
      <c r="J8" s="241"/>
    </row>
    <row r="9" spans="1:18" ht="15.75">
      <c r="A9" s="242" t="s">
        <v>79</v>
      </c>
      <c r="B9" s="242"/>
      <c r="C9" s="242"/>
      <c r="D9" s="242"/>
      <c r="E9" s="242"/>
      <c r="F9" s="242"/>
      <c r="G9" s="242"/>
      <c r="H9" s="242"/>
      <c r="I9" s="242"/>
      <c r="J9" s="242"/>
    </row>
    <row r="11" spans="1:18" ht="15" customHeight="1">
      <c r="A11" s="243" t="s">
        <v>80</v>
      </c>
      <c r="B11" s="243" t="s">
        <v>55</v>
      </c>
      <c r="C11" s="243" t="s">
        <v>56</v>
      </c>
      <c r="D11" s="243" t="s">
        <v>57</v>
      </c>
      <c r="E11" s="244" t="s">
        <v>58</v>
      </c>
      <c r="F11" s="243" t="s">
        <v>59</v>
      </c>
      <c r="G11" s="245" t="s">
        <v>81</v>
      </c>
      <c r="H11" s="245" t="s">
        <v>229</v>
      </c>
      <c r="I11" s="230" t="s">
        <v>228</v>
      </c>
      <c r="J11" s="245" t="s">
        <v>229</v>
      </c>
    </row>
    <row r="12" spans="1:18" ht="15" customHeight="1">
      <c r="A12" s="243"/>
      <c r="B12" s="243"/>
      <c r="C12" s="243"/>
      <c r="D12" s="243"/>
      <c r="E12" s="244"/>
      <c r="F12" s="243"/>
      <c r="G12" s="246"/>
      <c r="H12" s="246"/>
      <c r="I12" s="231"/>
      <c r="J12" s="246"/>
    </row>
    <row r="13" spans="1:18">
      <c r="A13" s="149">
        <v>1</v>
      </c>
      <c r="B13" s="150">
        <v>2</v>
      </c>
      <c r="C13" s="150">
        <v>3</v>
      </c>
      <c r="D13" s="150">
        <v>4</v>
      </c>
      <c r="E13" s="151">
        <v>5</v>
      </c>
      <c r="F13" s="150">
        <v>6</v>
      </c>
      <c r="G13" s="152"/>
      <c r="H13" s="194"/>
      <c r="I13" s="152"/>
      <c r="J13" s="152"/>
    </row>
    <row r="14" spans="1:18">
      <c r="A14" s="153" t="s">
        <v>82</v>
      </c>
      <c r="B14" s="153"/>
      <c r="C14" s="153"/>
      <c r="D14" s="153"/>
      <c r="E14" s="154"/>
      <c r="F14" s="153"/>
      <c r="G14" s="155"/>
      <c r="H14" s="185">
        <v>2230670</v>
      </c>
      <c r="I14" s="185">
        <v>1549726</v>
      </c>
      <c r="J14" s="185">
        <v>1549726</v>
      </c>
    </row>
    <row r="15" spans="1:18" ht="25.5" customHeight="1">
      <c r="A15" s="156" t="s">
        <v>61</v>
      </c>
      <c r="B15" s="157" t="s">
        <v>62</v>
      </c>
      <c r="C15" s="157" t="s">
        <v>32</v>
      </c>
      <c r="D15" s="157"/>
      <c r="E15" s="158"/>
      <c r="F15" s="157"/>
      <c r="G15" s="159"/>
      <c r="H15" s="186">
        <f>H16+H30</f>
        <v>1174177</v>
      </c>
      <c r="I15" s="186">
        <f t="shared" ref="I15:J15" si="0">I16+I30</f>
        <v>802755</v>
      </c>
      <c r="J15" s="186">
        <f t="shared" si="0"/>
        <v>802755</v>
      </c>
    </row>
    <row r="16" spans="1:18" ht="24.75" customHeight="1">
      <c r="A16" s="160" t="s">
        <v>63</v>
      </c>
      <c r="B16" s="157" t="s">
        <v>62</v>
      </c>
      <c r="C16" s="157" t="s">
        <v>32</v>
      </c>
      <c r="D16" s="157" t="s">
        <v>35</v>
      </c>
      <c r="E16" s="158" t="s">
        <v>194</v>
      </c>
      <c r="F16" s="157"/>
      <c r="G16" s="159"/>
      <c r="H16" s="186">
        <f>H17+H18+H19+H20+H21+H22+H23+H24+H25+H26+H27+H28+H29</f>
        <v>996877</v>
      </c>
      <c r="I16" s="186">
        <v>681540</v>
      </c>
      <c r="J16" s="186">
        <v>681540</v>
      </c>
    </row>
    <row r="17" spans="1:10">
      <c r="A17" s="235" t="s">
        <v>64</v>
      </c>
      <c r="B17" s="238" t="s">
        <v>62</v>
      </c>
      <c r="C17" s="238" t="s">
        <v>32</v>
      </c>
      <c r="D17" s="238" t="s">
        <v>35</v>
      </c>
      <c r="E17" s="161" t="s">
        <v>194</v>
      </c>
      <c r="F17" s="162" t="s">
        <v>83</v>
      </c>
      <c r="G17" s="163">
        <v>211</v>
      </c>
      <c r="H17" s="187">
        <v>593930</v>
      </c>
      <c r="I17" s="187">
        <v>406055</v>
      </c>
      <c r="J17" s="201">
        <f t="shared" ref="J17:J29" si="1">I17</f>
        <v>406055</v>
      </c>
    </row>
    <row r="18" spans="1:10">
      <c r="A18" s="236"/>
      <c r="B18" s="239"/>
      <c r="C18" s="239"/>
      <c r="D18" s="239"/>
      <c r="E18" s="161" t="s">
        <v>194</v>
      </c>
      <c r="F18" s="164" t="s">
        <v>203</v>
      </c>
      <c r="G18" s="163">
        <v>213</v>
      </c>
      <c r="H18" s="187">
        <v>179367</v>
      </c>
      <c r="I18" s="187">
        <v>122628</v>
      </c>
      <c r="J18" s="201">
        <f t="shared" si="1"/>
        <v>122628</v>
      </c>
    </row>
    <row r="19" spans="1:10">
      <c r="A19" s="236"/>
      <c r="B19" s="239"/>
      <c r="C19" s="239"/>
      <c r="D19" s="239"/>
      <c r="E19" s="161" t="s">
        <v>209</v>
      </c>
      <c r="F19" s="162" t="s">
        <v>84</v>
      </c>
      <c r="G19" s="163">
        <v>212</v>
      </c>
      <c r="H19" s="187">
        <v>11000</v>
      </c>
      <c r="I19" s="187">
        <v>7520</v>
      </c>
      <c r="J19" s="201">
        <f t="shared" si="1"/>
        <v>7520</v>
      </c>
    </row>
    <row r="20" spans="1:10">
      <c r="A20" s="236"/>
      <c r="B20" s="239"/>
      <c r="C20" s="239"/>
      <c r="D20" s="239"/>
      <c r="E20" s="161" t="s">
        <v>235</v>
      </c>
      <c r="F20" s="165" t="s">
        <v>236</v>
      </c>
      <c r="G20" s="163">
        <v>221</v>
      </c>
      <c r="H20" s="187">
        <v>6000</v>
      </c>
      <c r="I20" s="187">
        <v>4102</v>
      </c>
      <c r="J20" s="201">
        <f t="shared" si="1"/>
        <v>4102</v>
      </c>
    </row>
    <row r="21" spans="1:10">
      <c r="A21" s="236"/>
      <c r="B21" s="239"/>
      <c r="C21" s="239"/>
      <c r="D21" s="239"/>
      <c r="E21" s="161" t="s">
        <v>210</v>
      </c>
      <c r="F21" s="161" t="s">
        <v>85</v>
      </c>
      <c r="G21" s="163">
        <v>226</v>
      </c>
      <c r="H21" s="187">
        <v>36580</v>
      </c>
      <c r="I21" s="187">
        <v>25009</v>
      </c>
      <c r="J21" s="201">
        <f t="shared" si="1"/>
        <v>25009</v>
      </c>
    </row>
    <row r="22" spans="1:10">
      <c r="A22" s="236"/>
      <c r="B22" s="239"/>
      <c r="C22" s="239"/>
      <c r="D22" s="239"/>
      <c r="E22" s="161" t="s">
        <v>211</v>
      </c>
      <c r="F22" s="190" t="s">
        <v>245</v>
      </c>
      <c r="G22" s="163">
        <v>291</v>
      </c>
      <c r="H22" s="187">
        <v>1000</v>
      </c>
      <c r="I22" s="187">
        <v>684</v>
      </c>
      <c r="J22" s="201">
        <f t="shared" si="1"/>
        <v>684</v>
      </c>
    </row>
    <row r="23" spans="1:10">
      <c r="A23" s="236"/>
      <c r="B23" s="239"/>
      <c r="C23" s="239"/>
      <c r="D23" s="239"/>
      <c r="E23" s="161" t="s">
        <v>211</v>
      </c>
      <c r="F23" s="161" t="s">
        <v>204</v>
      </c>
      <c r="G23" s="163">
        <v>291</v>
      </c>
      <c r="H23" s="187">
        <v>3000</v>
      </c>
      <c r="I23" s="187">
        <v>2051</v>
      </c>
      <c r="J23" s="201">
        <f t="shared" si="1"/>
        <v>2051</v>
      </c>
    </row>
    <row r="24" spans="1:10">
      <c r="A24" s="236"/>
      <c r="B24" s="239"/>
      <c r="C24" s="239"/>
      <c r="D24" s="239"/>
      <c r="E24" s="161" t="s">
        <v>211</v>
      </c>
      <c r="F24" s="161" t="s">
        <v>237</v>
      </c>
      <c r="G24" s="163">
        <v>292</v>
      </c>
      <c r="H24" s="187">
        <v>11000</v>
      </c>
      <c r="I24" s="187">
        <v>7520</v>
      </c>
      <c r="J24" s="201">
        <f t="shared" si="1"/>
        <v>7520</v>
      </c>
    </row>
    <row r="25" spans="1:10">
      <c r="A25" s="236"/>
      <c r="B25" s="239"/>
      <c r="C25" s="239"/>
      <c r="D25" s="239"/>
      <c r="E25" s="161" t="s">
        <v>212</v>
      </c>
      <c r="F25" s="161" t="s">
        <v>85</v>
      </c>
      <c r="G25" s="163">
        <v>223</v>
      </c>
      <c r="H25" s="187">
        <v>50000</v>
      </c>
      <c r="I25" s="187">
        <v>34184</v>
      </c>
      <c r="J25" s="201">
        <f t="shared" si="1"/>
        <v>34184</v>
      </c>
    </row>
    <row r="26" spans="1:10">
      <c r="A26" s="236"/>
      <c r="B26" s="239"/>
      <c r="C26" s="239"/>
      <c r="D26" s="239"/>
      <c r="E26" s="161" t="s">
        <v>213</v>
      </c>
      <c r="F26" s="161" t="s">
        <v>85</v>
      </c>
      <c r="G26" s="163">
        <v>224</v>
      </c>
      <c r="H26" s="187"/>
      <c r="I26" s="187">
        <f t="shared" ref="I26:I27" si="2">H26*69.619785%</f>
        <v>0</v>
      </c>
      <c r="J26" s="201">
        <f t="shared" si="1"/>
        <v>0</v>
      </c>
    </row>
    <row r="27" spans="1:10">
      <c r="A27" s="236"/>
      <c r="B27" s="239"/>
      <c r="C27" s="239"/>
      <c r="D27" s="239"/>
      <c r="E27" s="161" t="s">
        <v>214</v>
      </c>
      <c r="F27" s="161" t="s">
        <v>85</v>
      </c>
      <c r="G27" s="163">
        <v>225</v>
      </c>
      <c r="H27" s="187"/>
      <c r="I27" s="187">
        <f t="shared" si="2"/>
        <v>0</v>
      </c>
      <c r="J27" s="201">
        <f t="shared" si="1"/>
        <v>0</v>
      </c>
    </row>
    <row r="28" spans="1:10">
      <c r="A28" s="236"/>
      <c r="B28" s="239"/>
      <c r="C28" s="239"/>
      <c r="D28" s="239"/>
      <c r="E28" s="161" t="s">
        <v>215</v>
      </c>
      <c r="F28" s="161" t="s">
        <v>85</v>
      </c>
      <c r="G28" s="163">
        <v>310</v>
      </c>
      <c r="H28" s="187">
        <v>40000</v>
      </c>
      <c r="I28" s="187">
        <v>27347</v>
      </c>
      <c r="J28" s="201">
        <f t="shared" si="1"/>
        <v>27347</v>
      </c>
    </row>
    <row r="29" spans="1:10">
      <c r="A29" s="237"/>
      <c r="B29" s="240"/>
      <c r="C29" s="240"/>
      <c r="D29" s="240"/>
      <c r="E29" s="161" t="s">
        <v>216</v>
      </c>
      <c r="F29" s="161" t="s">
        <v>85</v>
      </c>
      <c r="G29" s="163">
        <v>340</v>
      </c>
      <c r="H29" s="187">
        <v>65000</v>
      </c>
      <c r="I29" s="187">
        <v>44439</v>
      </c>
      <c r="J29" s="201">
        <f t="shared" si="1"/>
        <v>44439</v>
      </c>
    </row>
    <row r="30" spans="1:10" ht="27.75">
      <c r="A30" s="160" t="s">
        <v>86</v>
      </c>
      <c r="B30" s="157" t="s">
        <v>62</v>
      </c>
      <c r="C30" s="157" t="s">
        <v>32</v>
      </c>
      <c r="D30" s="157" t="s">
        <v>37</v>
      </c>
      <c r="E30" s="158" t="s">
        <v>195</v>
      </c>
      <c r="F30" s="157"/>
      <c r="G30" s="159"/>
      <c r="H30" s="186">
        <f>H31</f>
        <v>177300</v>
      </c>
      <c r="I30" s="186">
        <f t="shared" ref="I30:J30" si="3">I31</f>
        <v>121215</v>
      </c>
      <c r="J30" s="186">
        <f t="shared" si="3"/>
        <v>121215</v>
      </c>
    </row>
    <row r="31" spans="1:10">
      <c r="A31" s="143" t="s">
        <v>87</v>
      </c>
      <c r="B31" s="164" t="s">
        <v>62</v>
      </c>
      <c r="C31" s="164" t="s">
        <v>32</v>
      </c>
      <c r="D31" s="164" t="s">
        <v>37</v>
      </c>
      <c r="E31" s="164" t="s">
        <v>217</v>
      </c>
      <c r="F31" s="164" t="s">
        <v>85</v>
      </c>
      <c r="G31" s="163">
        <v>226</v>
      </c>
      <c r="H31" s="178">
        <v>177300</v>
      </c>
      <c r="I31" s="187">
        <v>121215</v>
      </c>
      <c r="J31" s="201">
        <f>I31</f>
        <v>121215</v>
      </c>
    </row>
    <row r="32" spans="1:10">
      <c r="A32" s="166" t="s">
        <v>40</v>
      </c>
      <c r="B32" s="157" t="s">
        <v>62</v>
      </c>
      <c r="C32" s="157" t="s">
        <v>41</v>
      </c>
      <c r="D32" s="157" t="s">
        <v>33</v>
      </c>
      <c r="E32" s="157"/>
      <c r="F32" s="157"/>
      <c r="G32" s="159"/>
      <c r="H32" s="186">
        <f>H33</f>
        <v>78000</v>
      </c>
      <c r="I32" s="186">
        <f t="shared" ref="I32:J32" si="4">I33</f>
        <v>78000</v>
      </c>
      <c r="J32" s="186">
        <f t="shared" si="4"/>
        <v>78000</v>
      </c>
    </row>
    <row r="33" spans="1:11">
      <c r="A33" s="160" t="s">
        <v>65</v>
      </c>
      <c r="B33" s="157" t="s">
        <v>62</v>
      </c>
      <c r="C33" s="157" t="s">
        <v>41</v>
      </c>
      <c r="D33" s="157" t="s">
        <v>43</v>
      </c>
      <c r="E33" s="157" t="s">
        <v>196</v>
      </c>
      <c r="F33" s="157"/>
      <c r="G33" s="159"/>
      <c r="H33" s="186">
        <f>H34+H35</f>
        <v>78000</v>
      </c>
      <c r="I33" s="186">
        <f>I34+I35</f>
        <v>78000</v>
      </c>
      <c r="J33" s="186">
        <f>J34+J35</f>
        <v>78000</v>
      </c>
    </row>
    <row r="34" spans="1:11">
      <c r="A34" s="235" t="s">
        <v>66</v>
      </c>
      <c r="B34" s="238" t="s">
        <v>62</v>
      </c>
      <c r="C34" s="238" t="s">
        <v>41</v>
      </c>
      <c r="D34" s="238" t="s">
        <v>43</v>
      </c>
      <c r="E34" s="238" t="s">
        <v>196</v>
      </c>
      <c r="F34" s="162" t="s">
        <v>83</v>
      </c>
      <c r="G34" s="167">
        <v>211</v>
      </c>
      <c r="H34" s="187">
        <v>59908</v>
      </c>
      <c r="I34" s="187">
        <v>59908</v>
      </c>
      <c r="J34" s="201">
        <v>59908</v>
      </c>
    </row>
    <row r="35" spans="1:11">
      <c r="A35" s="236"/>
      <c r="B35" s="239"/>
      <c r="C35" s="239"/>
      <c r="D35" s="239"/>
      <c r="E35" s="239"/>
      <c r="F35" s="164" t="s">
        <v>203</v>
      </c>
      <c r="G35" s="167">
        <v>213</v>
      </c>
      <c r="H35" s="187">
        <v>18092</v>
      </c>
      <c r="I35" s="187">
        <v>18092</v>
      </c>
      <c r="J35" s="201">
        <v>18092</v>
      </c>
    </row>
    <row r="36" spans="1:11" ht="27.75">
      <c r="A36" s="156" t="s">
        <v>250</v>
      </c>
      <c r="B36" s="157" t="s">
        <v>62</v>
      </c>
      <c r="C36" s="157" t="s">
        <v>35</v>
      </c>
      <c r="D36" s="157" t="s">
        <v>33</v>
      </c>
      <c r="E36" s="157"/>
      <c r="F36" s="157"/>
      <c r="G36" s="159"/>
      <c r="H36" s="186">
        <v>100000</v>
      </c>
      <c r="I36" s="186">
        <v>68367</v>
      </c>
      <c r="J36" s="186">
        <v>68367</v>
      </c>
      <c r="K36" s="30" t="s">
        <v>253</v>
      </c>
    </row>
    <row r="37" spans="1:11" ht="27.75">
      <c r="A37" s="156" t="s">
        <v>256</v>
      </c>
      <c r="B37" s="170" t="s">
        <v>62</v>
      </c>
      <c r="C37" s="170" t="s">
        <v>35</v>
      </c>
      <c r="D37" s="170" t="s">
        <v>252</v>
      </c>
      <c r="E37" s="170"/>
      <c r="F37" s="170"/>
      <c r="G37" s="199"/>
      <c r="H37" s="200">
        <v>100000</v>
      </c>
      <c r="I37" s="200">
        <v>68367</v>
      </c>
      <c r="J37" s="200">
        <v>68367</v>
      </c>
    </row>
    <row r="38" spans="1:11" ht="41.25">
      <c r="A38" s="156" t="s">
        <v>67</v>
      </c>
      <c r="B38" s="157" t="s">
        <v>62</v>
      </c>
      <c r="C38" s="157" t="s">
        <v>45</v>
      </c>
      <c r="D38" s="157" t="s">
        <v>33</v>
      </c>
      <c r="E38" s="157"/>
      <c r="F38" s="157"/>
      <c r="G38" s="159"/>
      <c r="H38" s="186"/>
      <c r="I38" s="186"/>
      <c r="J38" s="186"/>
    </row>
    <row r="39" spans="1:11" ht="27.75">
      <c r="A39" s="160" t="s">
        <v>46</v>
      </c>
      <c r="B39" s="157" t="s">
        <v>62</v>
      </c>
      <c r="C39" s="157" t="s">
        <v>45</v>
      </c>
      <c r="D39" s="157" t="s">
        <v>43</v>
      </c>
      <c r="E39" s="157"/>
      <c r="F39" s="157"/>
      <c r="G39" s="159"/>
      <c r="H39" s="186">
        <v>228291</v>
      </c>
      <c r="I39" s="186">
        <f t="shared" ref="I39:J39" si="5">I40</f>
        <v>156077</v>
      </c>
      <c r="J39" s="186">
        <f t="shared" si="5"/>
        <v>156077</v>
      </c>
    </row>
    <row r="40" spans="1:11">
      <c r="A40" s="142" t="s">
        <v>68</v>
      </c>
      <c r="B40" s="168" t="s">
        <v>62</v>
      </c>
      <c r="C40" s="168" t="s">
        <v>45</v>
      </c>
      <c r="D40" s="168" t="s">
        <v>43</v>
      </c>
      <c r="E40" s="168" t="s">
        <v>197</v>
      </c>
      <c r="F40" s="168"/>
      <c r="G40" s="169"/>
      <c r="H40" s="188">
        <v>228291</v>
      </c>
      <c r="I40" s="188">
        <v>156077</v>
      </c>
      <c r="J40" s="188">
        <v>156077</v>
      </c>
    </row>
    <row r="41" spans="1:11">
      <c r="A41" s="160" t="s">
        <v>70</v>
      </c>
      <c r="B41" s="170" t="s">
        <v>62</v>
      </c>
      <c r="C41" s="170" t="s">
        <v>45</v>
      </c>
      <c r="D41" s="170" t="s">
        <v>43</v>
      </c>
      <c r="E41" s="170" t="s">
        <v>218</v>
      </c>
      <c r="F41" s="170" t="s">
        <v>85</v>
      </c>
      <c r="G41" s="152">
        <v>223</v>
      </c>
      <c r="H41" s="187">
        <v>60000</v>
      </c>
      <c r="I41" s="187">
        <v>41020</v>
      </c>
      <c r="J41" s="201">
        <f t="shared" ref="J41:J48" si="6">I41</f>
        <v>41020</v>
      </c>
    </row>
    <row r="42" spans="1:11">
      <c r="A42" s="202"/>
      <c r="B42" s="195"/>
      <c r="C42" s="195"/>
      <c r="D42" s="195"/>
      <c r="E42" s="170" t="s">
        <v>218</v>
      </c>
      <c r="F42" s="195" t="s">
        <v>85</v>
      </c>
      <c r="G42" s="152">
        <v>340</v>
      </c>
      <c r="H42" s="187">
        <v>15000</v>
      </c>
      <c r="I42" s="187">
        <v>10255</v>
      </c>
      <c r="J42" s="201">
        <v>10255</v>
      </c>
    </row>
    <row r="43" spans="1:11" ht="41.25">
      <c r="A43" s="160" t="s">
        <v>72</v>
      </c>
      <c r="B43" s="170" t="s">
        <v>62</v>
      </c>
      <c r="C43" s="170" t="s">
        <v>45</v>
      </c>
      <c r="D43" s="170" t="s">
        <v>43</v>
      </c>
      <c r="E43" s="170" t="s">
        <v>221</v>
      </c>
      <c r="F43" s="170" t="s">
        <v>85</v>
      </c>
      <c r="G43" s="152">
        <v>340</v>
      </c>
      <c r="H43" s="187">
        <v>0</v>
      </c>
      <c r="I43" s="187">
        <f t="shared" ref="I43:I47" si="7">H43*69.619785%</f>
        <v>0</v>
      </c>
      <c r="J43" s="185">
        <f t="shared" si="6"/>
        <v>0</v>
      </c>
    </row>
    <row r="44" spans="1:11" ht="15" customHeight="1">
      <c r="A44" s="235" t="s">
        <v>69</v>
      </c>
      <c r="B44" s="248" t="s">
        <v>62</v>
      </c>
      <c r="C44" s="248" t="s">
        <v>45</v>
      </c>
      <c r="D44" s="248" t="s">
        <v>43</v>
      </c>
      <c r="E44" s="171" t="s">
        <v>222</v>
      </c>
      <c r="F44" s="238" t="s">
        <v>85</v>
      </c>
      <c r="G44" s="163">
        <v>225</v>
      </c>
      <c r="H44" s="189"/>
      <c r="I44" s="187">
        <f t="shared" si="7"/>
        <v>0</v>
      </c>
      <c r="J44" s="185">
        <f t="shared" si="6"/>
        <v>0</v>
      </c>
    </row>
    <row r="45" spans="1:11">
      <c r="A45" s="249"/>
      <c r="B45" s="249"/>
      <c r="C45" s="249"/>
      <c r="D45" s="249"/>
      <c r="E45" s="171" t="s">
        <v>223</v>
      </c>
      <c r="F45" s="239"/>
      <c r="G45" s="163">
        <v>226</v>
      </c>
      <c r="H45" s="189">
        <v>88119</v>
      </c>
      <c r="I45" s="187">
        <v>60245</v>
      </c>
      <c r="J45" s="201">
        <f t="shared" si="6"/>
        <v>60245</v>
      </c>
    </row>
    <row r="46" spans="1:11">
      <c r="A46" s="249"/>
      <c r="B46" s="249"/>
      <c r="C46" s="249"/>
      <c r="D46" s="249"/>
      <c r="E46" s="192" t="s">
        <v>246</v>
      </c>
      <c r="F46" s="239"/>
      <c r="G46" s="163">
        <v>226</v>
      </c>
      <c r="H46" s="189">
        <v>35000</v>
      </c>
      <c r="I46" s="187">
        <v>23929</v>
      </c>
      <c r="J46" s="201">
        <f t="shared" si="6"/>
        <v>23929</v>
      </c>
    </row>
    <row r="47" spans="1:11">
      <c r="A47" s="249"/>
      <c r="B47" s="249"/>
      <c r="C47" s="249"/>
      <c r="D47" s="249"/>
      <c r="E47" s="171" t="s">
        <v>224</v>
      </c>
      <c r="F47" s="239"/>
      <c r="G47" s="163">
        <v>310</v>
      </c>
      <c r="H47" s="189"/>
      <c r="I47" s="187">
        <f t="shared" si="7"/>
        <v>0</v>
      </c>
      <c r="J47" s="185">
        <f t="shared" si="6"/>
        <v>0</v>
      </c>
    </row>
    <row r="48" spans="1:11" ht="12" customHeight="1">
      <c r="A48" s="250"/>
      <c r="B48" s="250"/>
      <c r="C48" s="250"/>
      <c r="D48" s="250"/>
      <c r="E48" s="192" t="s">
        <v>247</v>
      </c>
      <c r="F48" s="240"/>
      <c r="G48" s="163">
        <v>340</v>
      </c>
      <c r="H48" s="189">
        <v>30172</v>
      </c>
      <c r="I48" s="187">
        <v>20628</v>
      </c>
      <c r="J48" s="201">
        <f t="shared" si="6"/>
        <v>20628</v>
      </c>
    </row>
    <row r="49" spans="1:10" ht="24" customHeight="1">
      <c r="A49" s="156" t="s">
        <v>73</v>
      </c>
      <c r="B49" s="157" t="s">
        <v>62</v>
      </c>
      <c r="C49" s="157" t="s">
        <v>48</v>
      </c>
      <c r="D49" s="157"/>
      <c r="E49" s="157"/>
      <c r="F49" s="157"/>
      <c r="G49" s="159"/>
      <c r="H49" s="186">
        <f>H50</f>
        <v>650202</v>
      </c>
      <c r="I49" s="186">
        <f t="shared" ref="I49:J49" si="8">I50</f>
        <v>444527</v>
      </c>
      <c r="J49" s="186">
        <f t="shared" si="8"/>
        <v>444527</v>
      </c>
    </row>
    <row r="50" spans="1:10">
      <c r="A50" s="160" t="s">
        <v>49</v>
      </c>
      <c r="B50" s="157" t="s">
        <v>62</v>
      </c>
      <c r="C50" s="157" t="s">
        <v>48</v>
      </c>
      <c r="D50" s="157" t="s">
        <v>32</v>
      </c>
      <c r="E50" s="157" t="s">
        <v>202</v>
      </c>
      <c r="F50" s="157"/>
      <c r="G50" s="159"/>
      <c r="H50" s="186">
        <f>H51+H54+H59</f>
        <v>650202</v>
      </c>
      <c r="I50" s="186">
        <f t="shared" ref="I50:J50" si="9">I51+I54+I59</f>
        <v>444527</v>
      </c>
      <c r="J50" s="186">
        <f t="shared" si="9"/>
        <v>444527</v>
      </c>
    </row>
    <row r="51" spans="1:10">
      <c r="A51" s="251" t="s">
        <v>74</v>
      </c>
      <c r="B51" s="172" t="s">
        <v>62</v>
      </c>
      <c r="C51" s="172" t="s">
        <v>48</v>
      </c>
      <c r="D51" s="172" t="s">
        <v>32</v>
      </c>
      <c r="E51" s="172" t="s">
        <v>202</v>
      </c>
      <c r="F51" s="168"/>
      <c r="G51" s="159"/>
      <c r="H51" s="186">
        <f>H52+H53</f>
        <v>650202</v>
      </c>
      <c r="I51" s="186">
        <f t="shared" ref="I51:J51" si="10">I52+I53</f>
        <v>444527</v>
      </c>
      <c r="J51" s="186">
        <f t="shared" si="10"/>
        <v>444527</v>
      </c>
    </row>
    <row r="52" spans="1:10">
      <c r="A52" s="251"/>
      <c r="B52" s="247" t="s">
        <v>62</v>
      </c>
      <c r="C52" s="247" t="s">
        <v>48</v>
      </c>
      <c r="D52" s="247" t="s">
        <v>32</v>
      </c>
      <c r="E52" s="247" t="s">
        <v>202</v>
      </c>
      <c r="F52" s="161" t="s">
        <v>88</v>
      </c>
      <c r="G52" s="163">
        <v>211</v>
      </c>
      <c r="H52" s="189">
        <v>499387</v>
      </c>
      <c r="I52" s="187">
        <v>341419</v>
      </c>
      <c r="J52" s="201">
        <f>I52</f>
        <v>341419</v>
      </c>
    </row>
    <row r="53" spans="1:10">
      <c r="A53" s="251"/>
      <c r="B53" s="247"/>
      <c r="C53" s="247"/>
      <c r="D53" s="247"/>
      <c r="E53" s="247"/>
      <c r="F53" s="161" t="s">
        <v>205</v>
      </c>
      <c r="G53" s="163">
        <v>213</v>
      </c>
      <c r="H53" s="189">
        <v>150815</v>
      </c>
      <c r="I53" s="187">
        <v>103108</v>
      </c>
      <c r="J53" s="201">
        <f>I53</f>
        <v>103108</v>
      </c>
    </row>
    <row r="54" spans="1:10" ht="15" hidden="1" customHeight="1">
      <c r="A54" s="235" t="s">
        <v>75</v>
      </c>
      <c r="B54" s="40" t="s">
        <v>62</v>
      </c>
      <c r="C54" s="40" t="s">
        <v>48</v>
      </c>
      <c r="D54" s="40" t="s">
        <v>32</v>
      </c>
      <c r="E54" s="37" t="s">
        <v>89</v>
      </c>
      <c r="F54" s="37"/>
      <c r="G54" s="38"/>
      <c r="H54" s="38"/>
      <c r="I54" s="38"/>
      <c r="J54" s="39">
        <f>J55+J56+J57+J58</f>
        <v>0</v>
      </c>
    </row>
    <row r="55" spans="1:10" hidden="1">
      <c r="A55" s="236"/>
      <c r="B55" s="252" t="s">
        <v>62</v>
      </c>
      <c r="C55" s="252" t="s">
        <v>48</v>
      </c>
      <c r="D55" s="252" t="s">
        <v>32</v>
      </c>
      <c r="E55" s="252">
        <v>4429900</v>
      </c>
      <c r="F55" s="252" t="s">
        <v>88</v>
      </c>
      <c r="G55" s="32">
        <v>211</v>
      </c>
      <c r="H55" s="32"/>
      <c r="I55" s="32"/>
      <c r="J55" s="36">
        <v>0</v>
      </c>
    </row>
    <row r="56" spans="1:10" hidden="1">
      <c r="A56" s="236"/>
      <c r="B56" s="254"/>
      <c r="C56" s="254"/>
      <c r="D56" s="254"/>
      <c r="E56" s="254"/>
      <c r="F56" s="253"/>
      <c r="G56" s="32">
        <v>213</v>
      </c>
      <c r="H56" s="32"/>
      <c r="I56" s="32"/>
      <c r="J56" s="36">
        <v>0</v>
      </c>
    </row>
    <row r="57" spans="1:10" hidden="1">
      <c r="A57" s="236"/>
      <c r="B57" s="254"/>
      <c r="C57" s="254"/>
      <c r="D57" s="254"/>
      <c r="E57" s="254"/>
      <c r="F57" s="252" t="s">
        <v>85</v>
      </c>
      <c r="G57" s="32">
        <v>225</v>
      </c>
      <c r="H57" s="32"/>
      <c r="I57" s="32"/>
      <c r="J57" s="36">
        <v>0</v>
      </c>
    </row>
    <row r="58" spans="1:10" hidden="1">
      <c r="A58" s="237"/>
      <c r="B58" s="253"/>
      <c r="C58" s="253"/>
      <c r="D58" s="253"/>
      <c r="E58" s="253"/>
      <c r="F58" s="253"/>
      <c r="G58" s="32">
        <v>340</v>
      </c>
      <c r="H58" s="32"/>
      <c r="I58" s="32"/>
      <c r="J58" s="36">
        <v>0</v>
      </c>
    </row>
    <row r="59" spans="1:10" hidden="1">
      <c r="A59" s="235" t="s">
        <v>76</v>
      </c>
      <c r="B59" s="40" t="s">
        <v>62</v>
      </c>
      <c r="C59" s="40" t="s">
        <v>48</v>
      </c>
      <c r="D59" s="40" t="s">
        <v>32</v>
      </c>
      <c r="E59" s="37" t="s">
        <v>90</v>
      </c>
      <c r="F59" s="37"/>
      <c r="G59" s="34"/>
      <c r="H59" s="34"/>
      <c r="I59" s="34"/>
      <c r="J59" s="35">
        <f>J60+J61</f>
        <v>0</v>
      </c>
    </row>
    <row r="60" spans="1:10" hidden="1">
      <c r="A60" s="236"/>
      <c r="B60" s="252" t="s">
        <v>62</v>
      </c>
      <c r="C60" s="252" t="s">
        <v>48</v>
      </c>
      <c r="D60" s="252" t="s">
        <v>32</v>
      </c>
      <c r="E60" s="252">
        <v>4439900</v>
      </c>
      <c r="F60" s="252" t="s">
        <v>88</v>
      </c>
      <c r="G60" s="32">
        <v>211</v>
      </c>
      <c r="H60" s="32"/>
      <c r="I60" s="32"/>
      <c r="J60" s="36">
        <f>'[3]расчетные ппоказ за 2012'!N6</f>
        <v>0</v>
      </c>
    </row>
    <row r="61" spans="1:10" hidden="1">
      <c r="A61" s="237"/>
      <c r="B61" s="253"/>
      <c r="C61" s="253"/>
      <c r="D61" s="253"/>
      <c r="E61" s="253"/>
      <c r="F61" s="253"/>
      <c r="G61" s="32">
        <v>213</v>
      </c>
      <c r="H61" s="32"/>
      <c r="I61" s="32"/>
      <c r="J61" s="36">
        <f>'[3]расчетные ппоказ за 2012'!N9</f>
        <v>0</v>
      </c>
    </row>
    <row r="62" spans="1:10">
      <c r="J62" s="33"/>
    </row>
    <row r="63" spans="1:10">
      <c r="G63" s="30"/>
      <c r="H63" s="30"/>
      <c r="I63" s="30"/>
    </row>
    <row r="64" spans="1:10">
      <c r="G64" s="30"/>
      <c r="H64" s="30"/>
      <c r="I64" s="30"/>
    </row>
    <row r="65" spans="7:9">
      <c r="G65" s="30"/>
      <c r="H65" s="30"/>
      <c r="I65" s="30"/>
    </row>
    <row r="66" spans="7:9">
      <c r="G66" s="30"/>
      <c r="H66" s="30"/>
      <c r="I66" s="30"/>
    </row>
    <row r="67" spans="7:9">
      <c r="G67" s="30"/>
      <c r="H67" s="30"/>
      <c r="I67" s="30"/>
    </row>
    <row r="68" spans="7:9">
      <c r="G68" s="30"/>
      <c r="H68" s="30"/>
      <c r="I68" s="30"/>
    </row>
    <row r="69" spans="7:9">
      <c r="G69" s="30"/>
      <c r="H69" s="30"/>
      <c r="I69" s="30"/>
    </row>
    <row r="70" spans="7:9">
      <c r="G70" s="30"/>
      <c r="H70" s="30"/>
      <c r="I70" s="30"/>
    </row>
    <row r="71" spans="7:9" ht="15.75" customHeight="1">
      <c r="G71" s="30"/>
      <c r="H71" s="30"/>
      <c r="I71" s="30"/>
    </row>
    <row r="72" spans="7:9">
      <c r="G72" s="30"/>
      <c r="H72" s="30"/>
      <c r="I72" s="30"/>
    </row>
    <row r="73" spans="7:9" ht="15" customHeight="1">
      <c r="G73" s="30"/>
      <c r="H73" s="30"/>
      <c r="I73" s="30"/>
    </row>
    <row r="74" spans="7:9">
      <c r="G74" s="30"/>
      <c r="H74" s="30"/>
      <c r="I74" s="30"/>
    </row>
    <row r="75" spans="7:9">
      <c r="G75" s="30"/>
      <c r="H75" s="30"/>
      <c r="I75" s="30"/>
    </row>
    <row r="76" spans="7:9">
      <c r="G76" s="30"/>
      <c r="H76" s="30"/>
      <c r="I76" s="30"/>
    </row>
    <row r="77" spans="7:9">
      <c r="G77" s="30"/>
      <c r="H77" s="30"/>
      <c r="I77" s="30"/>
    </row>
    <row r="78" spans="7:9">
      <c r="G78" s="30"/>
      <c r="H78" s="30"/>
      <c r="I78" s="30"/>
    </row>
    <row r="79" spans="7:9">
      <c r="G79" s="30"/>
      <c r="H79" s="30"/>
      <c r="I79" s="30"/>
    </row>
    <row r="80" spans="7:9">
      <c r="G80" s="30"/>
      <c r="H80" s="30"/>
      <c r="I80" s="30"/>
    </row>
    <row r="81" spans="7:9">
      <c r="G81" s="30"/>
      <c r="H81" s="30"/>
      <c r="I81" s="30"/>
    </row>
    <row r="82" spans="7:9">
      <c r="G82" s="30"/>
      <c r="H82" s="30"/>
      <c r="I82" s="30"/>
    </row>
    <row r="83" spans="7:9">
      <c r="G83" s="30"/>
      <c r="H83" s="30"/>
      <c r="I83" s="30"/>
    </row>
    <row r="84" spans="7:9">
      <c r="G84" s="30"/>
      <c r="H84" s="30"/>
      <c r="I84" s="30"/>
    </row>
    <row r="85" spans="7:9">
      <c r="G85" s="30"/>
      <c r="H85" s="30"/>
      <c r="I85" s="30"/>
    </row>
    <row r="86" spans="7:9">
      <c r="G86" s="30"/>
      <c r="H86" s="30"/>
      <c r="I86" s="30"/>
    </row>
    <row r="87" spans="7:9">
      <c r="G87" s="30"/>
      <c r="H87" s="30"/>
      <c r="I87" s="30"/>
    </row>
    <row r="88" spans="7:9">
      <c r="G88" s="30"/>
      <c r="H88" s="30"/>
      <c r="I88" s="30"/>
    </row>
    <row r="89" spans="7:9">
      <c r="G89" s="30"/>
      <c r="H89" s="30"/>
      <c r="I89" s="30"/>
    </row>
    <row r="90" spans="7:9">
      <c r="G90" s="30"/>
      <c r="H90" s="30"/>
      <c r="I90" s="30"/>
    </row>
    <row r="91" spans="7:9">
      <c r="G91" s="30"/>
      <c r="H91" s="30"/>
      <c r="I91" s="30"/>
    </row>
    <row r="92" spans="7:9">
      <c r="G92" s="30"/>
      <c r="H92" s="30"/>
      <c r="I92" s="30"/>
    </row>
    <row r="93" spans="7:9" ht="15" customHeight="1">
      <c r="G93" s="30"/>
      <c r="H93" s="30"/>
      <c r="I93" s="30"/>
    </row>
    <row r="94" spans="7:9">
      <c r="G94" s="30"/>
      <c r="H94" s="30"/>
      <c r="I94" s="30"/>
    </row>
    <row r="95" spans="7:9">
      <c r="G95" s="30"/>
      <c r="H95" s="30"/>
      <c r="I95" s="30"/>
    </row>
    <row r="96" spans="7:9">
      <c r="G96" s="30"/>
      <c r="H96" s="30"/>
      <c r="I96" s="30"/>
    </row>
    <row r="97" spans="7:9">
      <c r="G97" s="30"/>
      <c r="H97" s="30"/>
      <c r="I97" s="30"/>
    </row>
    <row r="98" spans="7:9">
      <c r="G98" s="30"/>
      <c r="H98" s="30"/>
      <c r="I98" s="30"/>
    </row>
    <row r="99" spans="7:9">
      <c r="G99" s="30"/>
      <c r="H99" s="30"/>
      <c r="I99" s="30"/>
    </row>
    <row r="100" spans="7:9" ht="15" customHeight="1">
      <c r="G100" s="30"/>
      <c r="H100" s="30"/>
      <c r="I100" s="30"/>
    </row>
    <row r="101" spans="7:9">
      <c r="G101" s="30"/>
      <c r="H101" s="30"/>
      <c r="I101" s="30"/>
    </row>
    <row r="102" spans="7:9">
      <c r="G102" s="30"/>
      <c r="H102" s="30"/>
      <c r="I102" s="30"/>
    </row>
    <row r="103" spans="7:9" ht="15" customHeight="1">
      <c r="G103" s="30"/>
      <c r="H103" s="30"/>
      <c r="I103" s="30"/>
    </row>
    <row r="104" spans="7:9">
      <c r="G104" s="30"/>
      <c r="H104" s="30"/>
      <c r="I104" s="30"/>
    </row>
    <row r="105" spans="7:9">
      <c r="G105" s="30"/>
      <c r="H105" s="30"/>
      <c r="I105" s="30"/>
    </row>
    <row r="106" spans="7:9">
      <c r="G106" s="30"/>
      <c r="H106" s="30"/>
      <c r="I106" s="30"/>
    </row>
    <row r="107" spans="7:9">
      <c r="G107" s="30"/>
      <c r="H107" s="30"/>
      <c r="I107" s="30"/>
    </row>
    <row r="108" spans="7:9">
      <c r="G108" s="30"/>
      <c r="H108" s="30"/>
      <c r="I108" s="30"/>
    </row>
    <row r="109" spans="7:9" ht="15" customHeight="1">
      <c r="G109" s="30"/>
      <c r="H109" s="30"/>
      <c r="I109" s="30"/>
    </row>
    <row r="110" spans="7:9">
      <c r="G110" s="30"/>
      <c r="H110" s="30"/>
      <c r="I110" s="30"/>
    </row>
    <row r="111" spans="7:9">
      <c r="G111" s="30"/>
      <c r="H111" s="30"/>
      <c r="I111" s="30"/>
    </row>
    <row r="112" spans="7:9">
      <c r="G112" s="30"/>
      <c r="H112" s="30"/>
      <c r="I112" s="30"/>
    </row>
    <row r="113" spans="7:9">
      <c r="G113" s="30"/>
      <c r="H113" s="30"/>
      <c r="I113" s="30"/>
    </row>
    <row r="114" spans="7:9">
      <c r="G114" s="30"/>
      <c r="H114" s="30"/>
      <c r="I114" s="30"/>
    </row>
    <row r="115" spans="7:9">
      <c r="G115" s="30"/>
      <c r="H115" s="30"/>
      <c r="I115" s="30"/>
    </row>
    <row r="116" spans="7:9">
      <c r="G116" s="30"/>
      <c r="H116" s="30"/>
      <c r="I116" s="30"/>
    </row>
    <row r="117" spans="7:9">
      <c r="G117" s="30"/>
      <c r="H117" s="30"/>
      <c r="I117" s="30"/>
    </row>
    <row r="118" spans="7:9">
      <c r="G118" s="30"/>
      <c r="H118" s="30"/>
      <c r="I118" s="30"/>
    </row>
    <row r="119" spans="7:9" ht="15" customHeight="1">
      <c r="G119" s="30"/>
      <c r="H119" s="30"/>
      <c r="I119" s="30"/>
    </row>
    <row r="120" spans="7:9">
      <c r="G120" s="30"/>
      <c r="H120" s="30"/>
      <c r="I120" s="30"/>
    </row>
    <row r="121" spans="7:9">
      <c r="G121" s="30"/>
      <c r="H121" s="30"/>
      <c r="I121" s="30"/>
    </row>
    <row r="122" spans="7:9">
      <c r="G122" s="30"/>
      <c r="H122" s="30"/>
      <c r="I122" s="30"/>
    </row>
    <row r="123" spans="7:9">
      <c r="G123" s="30"/>
      <c r="H123" s="30"/>
      <c r="I123" s="30"/>
    </row>
    <row r="124" spans="7:9">
      <c r="G124" s="30"/>
      <c r="H124" s="30"/>
      <c r="I124" s="30"/>
    </row>
    <row r="125" spans="7:9">
      <c r="G125" s="30"/>
      <c r="H125" s="30"/>
      <c r="I125" s="30"/>
    </row>
    <row r="126" spans="7:9">
      <c r="G126" s="30"/>
      <c r="H126" s="30"/>
      <c r="I126" s="30"/>
    </row>
    <row r="127" spans="7:9">
      <c r="G127" s="30"/>
      <c r="H127" s="30"/>
      <c r="I127" s="30"/>
    </row>
    <row r="128" spans="7:9">
      <c r="G128" s="30"/>
      <c r="H128" s="30"/>
      <c r="I128" s="30"/>
    </row>
    <row r="129" spans="7:9">
      <c r="G129" s="30"/>
      <c r="H129" s="30"/>
      <c r="I129" s="30"/>
    </row>
    <row r="130" spans="7:9">
      <c r="G130" s="30"/>
      <c r="H130" s="30"/>
      <c r="I130" s="30"/>
    </row>
    <row r="131" spans="7:9">
      <c r="G131" s="30"/>
      <c r="H131" s="30"/>
      <c r="I131" s="30"/>
    </row>
    <row r="132" spans="7:9">
      <c r="G132" s="30"/>
      <c r="H132" s="30"/>
      <c r="I132" s="30"/>
    </row>
    <row r="133" spans="7:9">
      <c r="G133" s="30"/>
      <c r="H133" s="30"/>
      <c r="I133" s="30"/>
    </row>
    <row r="134" spans="7:9">
      <c r="G134" s="30"/>
      <c r="H134" s="30"/>
      <c r="I134" s="30"/>
    </row>
    <row r="135" spans="7:9">
      <c r="G135" s="30"/>
      <c r="H135" s="30"/>
      <c r="I135" s="30"/>
    </row>
    <row r="136" spans="7:9">
      <c r="G136" s="30"/>
      <c r="H136" s="30"/>
      <c r="I136" s="30"/>
    </row>
    <row r="137" spans="7:9">
      <c r="G137" s="30"/>
      <c r="H137" s="30"/>
      <c r="I137" s="30"/>
    </row>
    <row r="138" spans="7:9">
      <c r="G138" s="30"/>
      <c r="H138" s="30"/>
      <c r="I138" s="30"/>
    </row>
    <row r="139" spans="7:9">
      <c r="G139" s="30"/>
      <c r="H139" s="30"/>
      <c r="I139" s="30"/>
    </row>
    <row r="140" spans="7:9">
      <c r="G140" s="30"/>
      <c r="H140" s="30"/>
      <c r="I140" s="30"/>
    </row>
  </sheetData>
  <mergeCells count="50">
    <mergeCell ref="F44:F48"/>
    <mergeCell ref="F60:F61"/>
    <mergeCell ref="A54:A58"/>
    <mergeCell ref="B55:B58"/>
    <mergeCell ref="C55:C58"/>
    <mergeCell ref="D55:D58"/>
    <mergeCell ref="E55:E58"/>
    <mergeCell ref="F55:F56"/>
    <mergeCell ref="F57:F58"/>
    <mergeCell ref="A59:A61"/>
    <mergeCell ref="B60:B61"/>
    <mergeCell ref="C60:C61"/>
    <mergeCell ref="D60:D61"/>
    <mergeCell ref="E60:E61"/>
    <mergeCell ref="A44:A48"/>
    <mergeCell ref="B44:B48"/>
    <mergeCell ref="E52:E53"/>
    <mergeCell ref="C44:C48"/>
    <mergeCell ref="D44:D48"/>
    <mergeCell ref="A51:A53"/>
    <mergeCell ref="B52:B53"/>
    <mergeCell ref="C52:C53"/>
    <mergeCell ref="D52:D53"/>
    <mergeCell ref="A34:A35"/>
    <mergeCell ref="B34:B35"/>
    <mergeCell ref="C34:C35"/>
    <mergeCell ref="D34:D35"/>
    <mergeCell ref="E34:E35"/>
    <mergeCell ref="A17:A29"/>
    <mergeCell ref="B17:B29"/>
    <mergeCell ref="C17:C29"/>
    <mergeCell ref="D17:D29"/>
    <mergeCell ref="A7:J7"/>
    <mergeCell ref="A8:J8"/>
    <mergeCell ref="A9:J9"/>
    <mergeCell ref="A11:A12"/>
    <mergeCell ref="B11:B12"/>
    <mergeCell ref="C11:C12"/>
    <mergeCell ref="D11:D12"/>
    <mergeCell ref="E11:E12"/>
    <mergeCell ref="F11:F12"/>
    <mergeCell ref="G11:G12"/>
    <mergeCell ref="J11:J12"/>
    <mergeCell ref="H11:H12"/>
    <mergeCell ref="I11:I12"/>
    <mergeCell ref="B6:G6"/>
    <mergeCell ref="A5:G5"/>
    <mergeCell ref="A2:J2"/>
    <mergeCell ref="A3:J3"/>
    <mergeCell ref="A4:J4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2"/>
  <sheetViews>
    <sheetView topLeftCell="A24" workbookViewId="0">
      <selection activeCell="J23" sqref="J23"/>
    </sheetView>
  </sheetViews>
  <sheetFormatPr defaultRowHeight="15"/>
  <cols>
    <col min="1" max="1" width="5.7109375" customWidth="1"/>
    <col min="2" max="2" width="29" customWidth="1"/>
    <col min="6" max="6" width="13.85546875" customWidth="1"/>
    <col min="7" max="7" width="11.28515625" customWidth="1"/>
  </cols>
  <sheetData>
    <row r="1" spans="1:8">
      <c r="A1" s="268" t="s">
        <v>94</v>
      </c>
      <c r="B1" s="268"/>
      <c r="C1" s="42"/>
      <c r="D1" s="42"/>
      <c r="E1" s="268" t="s">
        <v>95</v>
      </c>
      <c r="F1" s="268"/>
      <c r="G1" s="268"/>
      <c r="H1" s="268"/>
    </row>
    <row r="2" spans="1:8" ht="27" customHeight="1">
      <c r="A2" s="271" t="s">
        <v>238</v>
      </c>
      <c r="B2" s="271"/>
      <c r="C2" s="42"/>
      <c r="D2" s="42"/>
      <c r="E2" s="268" t="s">
        <v>257</v>
      </c>
      <c r="F2" s="268"/>
      <c r="G2" s="268"/>
      <c r="H2" s="268"/>
    </row>
    <row r="3" spans="1:8">
      <c r="A3" s="270" t="s">
        <v>258</v>
      </c>
      <c r="B3" s="270"/>
      <c r="C3" s="270"/>
      <c r="D3" s="270"/>
      <c r="E3" s="270"/>
      <c r="F3" s="270"/>
      <c r="G3" s="270"/>
      <c r="H3" s="270"/>
    </row>
    <row r="4" spans="1:8">
      <c r="A4" s="268" t="s">
        <v>226</v>
      </c>
      <c r="B4" s="268"/>
      <c r="C4" s="42"/>
      <c r="D4" s="42"/>
      <c r="E4" s="269" t="s">
        <v>272</v>
      </c>
      <c r="F4" s="269"/>
      <c r="G4" s="269"/>
      <c r="H4" s="269"/>
    </row>
    <row r="5" spans="1:8">
      <c r="A5" s="270"/>
      <c r="B5" s="270"/>
      <c r="C5" s="42"/>
      <c r="D5" s="42"/>
      <c r="E5" s="269"/>
      <c r="F5" s="269"/>
      <c r="G5" s="269"/>
      <c r="H5" s="269"/>
    </row>
    <row r="6" spans="1:8">
      <c r="A6" s="264"/>
      <c r="B6" s="264"/>
      <c r="C6" s="42"/>
      <c r="D6" s="265"/>
      <c r="E6" s="265"/>
      <c r="F6" s="265"/>
      <c r="G6" s="265"/>
      <c r="H6" s="265"/>
    </row>
    <row r="7" spans="1:8" ht="15.75">
      <c r="A7" s="42"/>
      <c r="B7" s="266" t="s">
        <v>96</v>
      </c>
      <c r="C7" s="266"/>
      <c r="D7" s="266"/>
      <c r="E7" s="266"/>
      <c r="F7" s="266"/>
      <c r="G7" s="266"/>
      <c r="H7" s="266"/>
    </row>
    <row r="8" spans="1:8">
      <c r="A8" s="267" t="s">
        <v>259</v>
      </c>
      <c r="B8" s="267"/>
      <c r="C8" s="267"/>
      <c r="D8" s="267"/>
      <c r="E8" s="267"/>
      <c r="F8" s="267"/>
      <c r="G8" s="267"/>
      <c r="H8" s="267"/>
    </row>
    <row r="9" spans="1:8">
      <c r="A9" s="257" t="s">
        <v>97</v>
      </c>
      <c r="B9" s="257" t="s">
        <v>98</v>
      </c>
      <c r="C9" s="257" t="s">
        <v>99</v>
      </c>
      <c r="D9" s="257" t="s">
        <v>100</v>
      </c>
      <c r="E9" s="261" t="s">
        <v>101</v>
      </c>
      <c r="F9" s="262"/>
      <c r="G9" s="262"/>
      <c r="H9" s="263"/>
    </row>
    <row r="10" spans="1:8">
      <c r="A10" s="258"/>
      <c r="B10" s="258"/>
      <c r="C10" s="258"/>
      <c r="D10" s="258"/>
      <c r="E10" s="44" t="s">
        <v>102</v>
      </c>
      <c r="F10" s="44" t="s">
        <v>103</v>
      </c>
      <c r="G10" s="44" t="s">
        <v>104</v>
      </c>
      <c r="H10" s="44" t="s">
        <v>105</v>
      </c>
    </row>
    <row r="11" spans="1:8">
      <c r="A11" s="45">
        <v>1</v>
      </c>
      <c r="B11" s="46" t="s">
        <v>106</v>
      </c>
      <c r="C11" s="47"/>
      <c r="D11" s="48">
        <f>D12+D16+D22+D23+D24+D25</f>
        <v>996877</v>
      </c>
      <c r="E11" s="48">
        <v>251970</v>
      </c>
      <c r="F11" s="48">
        <f t="shared" ref="F11:H11" si="0">F12+F16+F22+F23+F24+F25</f>
        <v>251970</v>
      </c>
      <c r="G11" s="48">
        <f t="shared" si="0"/>
        <v>246969</v>
      </c>
      <c r="H11" s="48">
        <f t="shared" si="0"/>
        <v>245968</v>
      </c>
    </row>
    <row r="12" spans="1:8">
      <c r="A12" s="49"/>
      <c r="B12" s="50" t="s">
        <v>107</v>
      </c>
      <c r="C12" s="51">
        <v>210</v>
      </c>
      <c r="D12" s="48">
        <f>D13+D14+D15</f>
        <v>784297</v>
      </c>
      <c r="E12" s="48">
        <f t="shared" ref="E12" si="1">E13+E14+E15</f>
        <v>196325</v>
      </c>
      <c r="F12" s="48">
        <f t="shared" ref="F12:H12" si="2">F13+F14+F15</f>
        <v>196325</v>
      </c>
      <c r="G12" s="48">
        <f t="shared" si="2"/>
        <v>196324</v>
      </c>
      <c r="H12" s="48">
        <f t="shared" si="2"/>
        <v>195323</v>
      </c>
    </row>
    <row r="13" spans="1:8">
      <c r="A13" s="49"/>
      <c r="B13" s="52" t="s">
        <v>108</v>
      </c>
      <c r="C13" s="53">
        <v>211</v>
      </c>
      <c r="D13" s="48">
        <f t="shared" ref="D13:D25" si="3">E13+F13+G13+H13</f>
        <v>593930</v>
      </c>
      <c r="E13" s="54">
        <v>148483</v>
      </c>
      <c r="F13" s="54">
        <v>148483</v>
      </c>
      <c r="G13" s="54">
        <v>148482</v>
      </c>
      <c r="H13" s="54">
        <v>148482</v>
      </c>
    </row>
    <row r="14" spans="1:8">
      <c r="A14" s="49"/>
      <c r="B14" s="52" t="s">
        <v>109</v>
      </c>
      <c r="C14" s="53">
        <v>212</v>
      </c>
      <c r="D14" s="48">
        <f t="shared" si="3"/>
        <v>11000</v>
      </c>
      <c r="E14" s="54">
        <v>3000</v>
      </c>
      <c r="F14" s="54">
        <v>3000</v>
      </c>
      <c r="G14" s="54">
        <v>3000</v>
      </c>
      <c r="H14" s="54">
        <v>2000</v>
      </c>
    </row>
    <row r="15" spans="1:8">
      <c r="A15" s="49"/>
      <c r="B15" s="52" t="s">
        <v>110</v>
      </c>
      <c r="C15" s="53">
        <v>213</v>
      </c>
      <c r="D15" s="48">
        <f t="shared" si="3"/>
        <v>179367</v>
      </c>
      <c r="E15" s="54">
        <v>44842</v>
      </c>
      <c r="F15" s="54">
        <v>44842</v>
      </c>
      <c r="G15" s="54">
        <v>44842</v>
      </c>
      <c r="H15" s="54">
        <v>44841</v>
      </c>
    </row>
    <row r="16" spans="1:8">
      <c r="A16" s="49"/>
      <c r="B16" s="50" t="s">
        <v>111</v>
      </c>
      <c r="C16" s="55">
        <v>220</v>
      </c>
      <c r="D16" s="48">
        <f>D17+D18+D19+D20+D21</f>
        <v>92580</v>
      </c>
      <c r="E16" s="56">
        <f>E17+E18+E19+E20+E21</f>
        <v>25645</v>
      </c>
      <c r="F16" s="56">
        <f t="shared" ref="F16:H16" si="4">F17+F18+F19+F20+F21</f>
        <v>25645</v>
      </c>
      <c r="G16" s="56">
        <f t="shared" si="4"/>
        <v>20645</v>
      </c>
      <c r="H16" s="56">
        <f t="shared" si="4"/>
        <v>20645</v>
      </c>
    </row>
    <row r="17" spans="1:8">
      <c r="A17" s="49"/>
      <c r="B17" s="52" t="s">
        <v>112</v>
      </c>
      <c r="C17" s="53">
        <v>221</v>
      </c>
      <c r="D17" s="48">
        <f t="shared" si="3"/>
        <v>6000</v>
      </c>
      <c r="E17" s="54">
        <v>1500</v>
      </c>
      <c r="F17" s="54">
        <v>1500</v>
      </c>
      <c r="G17" s="54">
        <v>1500</v>
      </c>
      <c r="H17" s="54">
        <v>1500</v>
      </c>
    </row>
    <row r="18" spans="1:8">
      <c r="A18" s="49"/>
      <c r="B18" s="52" t="s">
        <v>113</v>
      </c>
      <c r="C18" s="53">
        <v>222</v>
      </c>
      <c r="D18" s="48">
        <f t="shared" si="3"/>
        <v>0</v>
      </c>
      <c r="E18" s="54"/>
      <c r="F18" s="54"/>
      <c r="G18" s="54"/>
      <c r="H18" s="54"/>
    </row>
    <row r="19" spans="1:8">
      <c r="A19" s="49"/>
      <c r="B19" s="52" t="s">
        <v>114</v>
      </c>
      <c r="C19" s="53">
        <v>223</v>
      </c>
      <c r="D19" s="48">
        <f t="shared" si="3"/>
        <v>50000</v>
      </c>
      <c r="E19" s="54">
        <v>15000</v>
      </c>
      <c r="F19" s="54">
        <v>15000</v>
      </c>
      <c r="G19" s="54">
        <v>10000</v>
      </c>
      <c r="H19" s="54">
        <v>10000</v>
      </c>
    </row>
    <row r="20" spans="1:8">
      <c r="A20" s="49"/>
      <c r="B20" s="52" t="s">
        <v>115</v>
      </c>
      <c r="C20" s="57">
        <v>225</v>
      </c>
      <c r="D20" s="48">
        <f t="shared" si="3"/>
        <v>0</v>
      </c>
      <c r="E20" s="54"/>
      <c r="F20" s="54"/>
      <c r="G20" s="54"/>
      <c r="H20" s="54"/>
    </row>
    <row r="21" spans="1:8">
      <c r="A21" s="49"/>
      <c r="B21" s="58" t="s">
        <v>116</v>
      </c>
      <c r="C21" s="53">
        <v>226</v>
      </c>
      <c r="D21" s="48">
        <f t="shared" si="3"/>
        <v>36580</v>
      </c>
      <c r="E21" s="54">
        <v>9145</v>
      </c>
      <c r="F21" s="54">
        <v>9145</v>
      </c>
      <c r="G21" s="54">
        <v>9145</v>
      </c>
      <c r="H21" s="54">
        <v>9145</v>
      </c>
    </row>
    <row r="22" spans="1:8">
      <c r="A22" s="49"/>
      <c r="B22" s="59" t="s">
        <v>117</v>
      </c>
      <c r="C22" s="60">
        <v>263</v>
      </c>
      <c r="D22" s="48">
        <f t="shared" si="3"/>
        <v>0</v>
      </c>
      <c r="E22" s="56"/>
      <c r="F22" s="56"/>
      <c r="G22" s="56"/>
      <c r="H22" s="56"/>
    </row>
    <row r="23" spans="1:8">
      <c r="A23" s="49"/>
      <c r="B23" s="59" t="s">
        <v>118</v>
      </c>
      <c r="C23" s="60">
        <v>290</v>
      </c>
      <c r="D23" s="48">
        <f t="shared" si="3"/>
        <v>15000</v>
      </c>
      <c r="E23" s="56">
        <v>3750</v>
      </c>
      <c r="F23" s="56">
        <v>3750</v>
      </c>
      <c r="G23" s="56">
        <v>3750</v>
      </c>
      <c r="H23" s="56">
        <v>3750</v>
      </c>
    </row>
    <row r="24" spans="1:8">
      <c r="A24" s="49"/>
      <c r="B24" s="59" t="s">
        <v>119</v>
      </c>
      <c r="C24" s="60">
        <v>310</v>
      </c>
      <c r="D24" s="48">
        <f t="shared" si="3"/>
        <v>40000</v>
      </c>
      <c r="E24" s="56">
        <v>10000</v>
      </c>
      <c r="F24" s="56">
        <v>10000</v>
      </c>
      <c r="G24" s="56">
        <v>10000</v>
      </c>
      <c r="H24" s="56">
        <v>10000</v>
      </c>
    </row>
    <row r="25" spans="1:8">
      <c r="A25" s="49"/>
      <c r="B25" s="59" t="s">
        <v>120</v>
      </c>
      <c r="C25" s="60">
        <v>340</v>
      </c>
      <c r="D25" s="48">
        <f t="shared" si="3"/>
        <v>65000</v>
      </c>
      <c r="E25" s="56">
        <v>16250</v>
      </c>
      <c r="F25" s="56">
        <v>16250</v>
      </c>
      <c r="G25" s="56">
        <v>16250</v>
      </c>
      <c r="H25" s="56">
        <v>16250</v>
      </c>
    </row>
    <row r="26" spans="1:8">
      <c r="A26" s="45">
        <v>2</v>
      </c>
      <c r="B26" s="46" t="s">
        <v>121</v>
      </c>
      <c r="C26" s="61"/>
      <c r="D26" s="48">
        <f>D31</f>
        <v>177300</v>
      </c>
      <c r="E26" s="48">
        <f t="shared" ref="E26:H26" si="5">E31</f>
        <v>44325</v>
      </c>
      <c r="F26" s="48">
        <f t="shared" si="5"/>
        <v>44325</v>
      </c>
      <c r="G26" s="48">
        <f t="shared" si="5"/>
        <v>44325</v>
      </c>
      <c r="H26" s="48">
        <f t="shared" si="5"/>
        <v>44325</v>
      </c>
    </row>
    <row r="27" spans="1:8">
      <c r="A27" s="49"/>
      <c r="B27" s="50" t="s">
        <v>107</v>
      </c>
      <c r="C27" s="56">
        <v>210</v>
      </c>
      <c r="D27" s="48">
        <f t="shared" ref="D27:D77" si="6">E27+F27+G27+H27</f>
        <v>0</v>
      </c>
      <c r="E27" s="56">
        <f>E28+E29+E30</f>
        <v>0</v>
      </c>
      <c r="F27" s="56">
        <f>F28+F29+F30</f>
        <v>0</v>
      </c>
      <c r="G27" s="56">
        <f>G28+G29+G30</f>
        <v>0</v>
      </c>
      <c r="H27" s="56">
        <f>H28+H29+H30</f>
        <v>0</v>
      </c>
    </row>
    <row r="28" spans="1:8">
      <c r="A28" s="49"/>
      <c r="B28" s="52" t="s">
        <v>108</v>
      </c>
      <c r="C28" s="53">
        <v>211</v>
      </c>
      <c r="D28" s="48">
        <f t="shared" si="6"/>
        <v>0</v>
      </c>
      <c r="E28" s="54">
        <f>'[4]расчетные ппоказ за 2014'!D6/4</f>
        <v>0</v>
      </c>
      <c r="F28" s="54">
        <f>'[4]расчетные ппоказ за 2014'!D6/4</f>
        <v>0</v>
      </c>
      <c r="G28" s="54">
        <f>'[4]расчетные ппоказ за 2014'!D6/4</f>
        <v>0</v>
      </c>
      <c r="H28" s="63">
        <f>'[4]расчетные ппоказ за 2014'!D6/4</f>
        <v>0</v>
      </c>
    </row>
    <row r="29" spans="1:8">
      <c r="A29" s="49"/>
      <c r="B29" s="52" t="s">
        <v>109</v>
      </c>
      <c r="C29" s="53">
        <v>212</v>
      </c>
      <c r="D29" s="48">
        <f t="shared" si="6"/>
        <v>0</v>
      </c>
      <c r="E29" s="54">
        <f>'[4]расчетные ппоказ за 2014'!D7/4</f>
        <v>0</v>
      </c>
      <c r="F29" s="54">
        <f>'[4]расчетные ппоказ за 2014'!D7/4</f>
        <v>0</v>
      </c>
      <c r="G29" s="54">
        <f>'[4]расчетные ппоказ за 2014'!D7/4</f>
        <v>0</v>
      </c>
      <c r="H29" s="63">
        <f>'[4]расчетные ппоказ за 2014'!D7/4</f>
        <v>0</v>
      </c>
    </row>
    <row r="30" spans="1:8">
      <c r="A30" s="49"/>
      <c r="B30" s="52" t="s">
        <v>110</v>
      </c>
      <c r="C30" s="53">
        <v>213</v>
      </c>
      <c r="D30" s="48">
        <f t="shared" si="6"/>
        <v>0</v>
      </c>
      <c r="E30" s="54">
        <f>'[4]расчетные ппоказ за 2014'!D10/4</f>
        <v>0</v>
      </c>
      <c r="F30" s="54">
        <f>'[4]расчетные ппоказ за 2014'!D10/4</f>
        <v>0</v>
      </c>
      <c r="G30" s="54">
        <f>'[4]расчетные ппоказ за 2014'!D10/4</f>
        <v>0</v>
      </c>
      <c r="H30" s="63">
        <f>'[4]расчетные ппоказ за 2014'!D10/4</f>
        <v>0</v>
      </c>
    </row>
    <row r="31" spans="1:8">
      <c r="A31" s="49"/>
      <c r="B31" s="50" t="s">
        <v>111</v>
      </c>
      <c r="C31" s="55">
        <v>220</v>
      </c>
      <c r="D31" s="48">
        <v>177300</v>
      </c>
      <c r="E31" s="54">
        <v>44325</v>
      </c>
      <c r="F31" s="54">
        <v>44325</v>
      </c>
      <c r="G31" s="54">
        <v>44325</v>
      </c>
      <c r="H31" s="54">
        <v>44325</v>
      </c>
    </row>
    <row r="32" spans="1:8">
      <c r="A32" s="49"/>
      <c r="B32" s="52" t="s">
        <v>112</v>
      </c>
      <c r="C32" s="53">
        <v>221</v>
      </c>
      <c r="D32" s="48">
        <f t="shared" si="6"/>
        <v>0</v>
      </c>
      <c r="E32" s="54">
        <f>'[4]расчетные ппоказ за 2014'!D11/4</f>
        <v>0</v>
      </c>
      <c r="F32" s="54">
        <f>'[4]расчетные ппоказ за 2014'!D11/4</f>
        <v>0</v>
      </c>
      <c r="G32" s="54">
        <f>'[4]расчетные ппоказ за 2014'!D11/4</f>
        <v>0</v>
      </c>
      <c r="H32" s="63">
        <f>'[4]расчетные ппоказ за 2014'!D11/4</f>
        <v>0</v>
      </c>
    </row>
    <row r="33" spans="1:8">
      <c r="A33" s="49"/>
      <c r="B33" s="52" t="s">
        <v>113</v>
      </c>
      <c r="C33" s="53">
        <v>222</v>
      </c>
      <c r="D33" s="48">
        <f t="shared" si="6"/>
        <v>0</v>
      </c>
      <c r="E33" s="54">
        <f>'[4]расчетные ппоказ за 2014'!D12/4</f>
        <v>0</v>
      </c>
      <c r="F33" s="54">
        <f>'[4]расчетные ппоказ за 2014'!D12/4</f>
        <v>0</v>
      </c>
      <c r="G33" s="54">
        <f>'[4]расчетные ппоказ за 2014'!D12/4</f>
        <v>0</v>
      </c>
      <c r="H33" s="63">
        <f>'[4]расчетные ппоказ за 2014'!D12/4</f>
        <v>0</v>
      </c>
    </row>
    <row r="34" spans="1:8">
      <c r="A34" s="49"/>
      <c r="B34" s="64" t="s">
        <v>122</v>
      </c>
      <c r="C34" s="53">
        <v>223</v>
      </c>
      <c r="D34" s="48">
        <f t="shared" si="6"/>
        <v>0</v>
      </c>
      <c r="E34" s="54">
        <f>'[4]расчетные ппоказ за 2014'!D15/4</f>
        <v>0</v>
      </c>
      <c r="F34" s="54">
        <f>'[4]расчетные ппоказ за 2014'!D15/4</f>
        <v>0</v>
      </c>
      <c r="G34" s="54">
        <f>'[4]расчетные ппоказ за 2014'!D15/4</f>
        <v>0</v>
      </c>
      <c r="H34" s="63">
        <f>'[4]расчетные ппоказ за 2014'!D15/4</f>
        <v>0</v>
      </c>
    </row>
    <row r="35" spans="1:8">
      <c r="A35" s="49"/>
      <c r="B35" s="52" t="s">
        <v>123</v>
      </c>
      <c r="C35" s="57">
        <v>225</v>
      </c>
      <c r="D35" s="48">
        <f t="shared" si="6"/>
        <v>0</v>
      </c>
      <c r="E35" s="54">
        <v>0</v>
      </c>
      <c r="F35" s="54">
        <f>'[4]расчетные ппоказ за 2014'!D19/2</f>
        <v>0</v>
      </c>
      <c r="G35" s="54">
        <f>'[4]расчетные ппоказ за 2014'!D19/2</f>
        <v>0</v>
      </c>
      <c r="H35" s="63">
        <v>0</v>
      </c>
    </row>
    <row r="36" spans="1:8">
      <c r="A36" s="49"/>
      <c r="B36" s="52" t="s">
        <v>124</v>
      </c>
      <c r="C36" s="53">
        <v>226</v>
      </c>
      <c r="D36" s="48">
        <v>177300</v>
      </c>
      <c r="E36" s="54">
        <v>44325</v>
      </c>
      <c r="F36" s="54">
        <v>44325</v>
      </c>
      <c r="G36" s="54">
        <v>44325</v>
      </c>
      <c r="H36" s="54">
        <v>44325</v>
      </c>
    </row>
    <row r="37" spans="1:8">
      <c r="A37" s="49"/>
      <c r="B37" s="59" t="s">
        <v>118</v>
      </c>
      <c r="C37" s="60">
        <v>290</v>
      </c>
      <c r="D37" s="48">
        <f t="shared" si="6"/>
        <v>0</v>
      </c>
      <c r="E37" s="56">
        <f>'[4]расчетные ппоказ за 2014'!D28/4</f>
        <v>0</v>
      </c>
      <c r="F37" s="56">
        <f>'[4]расчетные ппоказ за 2014'!D28/4</f>
        <v>0</v>
      </c>
      <c r="G37" s="56">
        <f>'[4]расчетные ппоказ за 2014'!D28/4</f>
        <v>0</v>
      </c>
      <c r="H37" s="55">
        <f>'[4]расчетные ппоказ за 2014'!D28/4</f>
        <v>0</v>
      </c>
    </row>
    <row r="38" spans="1:8">
      <c r="A38" s="49"/>
      <c r="B38" s="59" t="s">
        <v>119</v>
      </c>
      <c r="C38" s="60">
        <v>310</v>
      </c>
      <c r="D38" s="48">
        <f t="shared" si="6"/>
        <v>0</v>
      </c>
      <c r="E38" s="56">
        <f>'[4]расчетные ппоказ за 2014'!D29/4</f>
        <v>0</v>
      </c>
      <c r="F38" s="56">
        <f>'[4]расчетные ппоказ за 2014'!D29/4</f>
        <v>0</v>
      </c>
      <c r="G38" s="56">
        <f>'[4]расчетные ппоказ за 2014'!D29/4</f>
        <v>0</v>
      </c>
      <c r="H38" s="55">
        <f>'[4]расчетные ппоказ за 2014'!D29/4</f>
        <v>0</v>
      </c>
    </row>
    <row r="39" spans="1:8">
      <c r="A39" s="49"/>
      <c r="B39" s="50" t="s">
        <v>125</v>
      </c>
      <c r="C39" s="60">
        <v>340</v>
      </c>
      <c r="D39" s="48">
        <f t="shared" si="6"/>
        <v>0</v>
      </c>
      <c r="E39" s="56">
        <f>'[4]расчетные ппоказ за 2014'!D32/4</f>
        <v>0</v>
      </c>
      <c r="F39" s="56">
        <f>'[4]расчетные ппоказ за 2014'!D32/4</f>
        <v>0</v>
      </c>
      <c r="G39" s="56">
        <f>'[4]расчетные ппоказ за 2014'!D32/4</f>
        <v>0</v>
      </c>
      <c r="H39" s="55">
        <f>'[4]расчетные ппоказ за 2014'!D32/4</f>
        <v>0</v>
      </c>
    </row>
    <row r="40" spans="1:8">
      <c r="A40" s="45">
        <v>3</v>
      </c>
      <c r="B40" s="46" t="s">
        <v>126</v>
      </c>
      <c r="C40" s="65"/>
      <c r="D40" s="48">
        <f t="shared" si="6"/>
        <v>0</v>
      </c>
      <c r="E40" s="66"/>
      <c r="F40" s="66">
        <f>F41</f>
        <v>0</v>
      </c>
      <c r="G40" s="66">
        <f>G41</f>
        <v>0</v>
      </c>
      <c r="H40" s="66"/>
    </row>
    <row r="41" spans="1:8">
      <c r="A41" s="49"/>
      <c r="B41" s="59" t="s">
        <v>118</v>
      </c>
      <c r="C41" s="60">
        <v>290</v>
      </c>
      <c r="D41" s="48">
        <f t="shared" si="6"/>
        <v>0</v>
      </c>
      <c r="E41" s="55">
        <v>0</v>
      </c>
      <c r="F41" s="55">
        <f>'[4]расчетные ппоказ за 2014'!E28/2</f>
        <v>0</v>
      </c>
      <c r="G41" s="55">
        <f>'[4]расчетные ппоказ за 2014'!E28/2</f>
        <v>0</v>
      </c>
      <c r="H41" s="55">
        <v>0</v>
      </c>
    </row>
    <row r="42" spans="1:8">
      <c r="A42" s="45">
        <v>4</v>
      </c>
      <c r="B42" s="67" t="s">
        <v>127</v>
      </c>
      <c r="C42" s="65"/>
      <c r="D42" s="48">
        <f>E42+F42+G42+H42</f>
        <v>78000</v>
      </c>
      <c r="E42" s="62">
        <f>E43+E46</f>
        <v>19500</v>
      </c>
      <c r="F42" s="62">
        <f>F43+F46</f>
        <v>19500</v>
      </c>
      <c r="G42" s="62">
        <f>G43+G46</f>
        <v>19500</v>
      </c>
      <c r="H42" s="62">
        <f>H43+H46</f>
        <v>19500</v>
      </c>
    </row>
    <row r="43" spans="1:8">
      <c r="A43" s="49"/>
      <c r="B43" s="50" t="s">
        <v>107</v>
      </c>
      <c r="C43" s="60">
        <v>210</v>
      </c>
      <c r="D43" s="48">
        <f t="shared" ref="D43:D45" si="7">E43+F43+G43+H43</f>
        <v>78000</v>
      </c>
      <c r="E43" s="56">
        <f>E44+E45</f>
        <v>19500</v>
      </c>
      <c r="F43" s="56">
        <f t="shared" ref="F43:H43" si="8">F44+F45</f>
        <v>19500</v>
      </c>
      <c r="G43" s="56">
        <f t="shared" si="8"/>
        <v>19500</v>
      </c>
      <c r="H43" s="56">
        <f t="shared" si="8"/>
        <v>19500</v>
      </c>
    </row>
    <row r="44" spans="1:8">
      <c r="A44" s="49"/>
      <c r="B44" s="52" t="s">
        <v>108</v>
      </c>
      <c r="C44" s="53">
        <v>211</v>
      </c>
      <c r="D44" s="48">
        <f t="shared" si="7"/>
        <v>59908</v>
      </c>
      <c r="E44" s="54">
        <v>14977</v>
      </c>
      <c r="F44" s="54">
        <v>14977</v>
      </c>
      <c r="G44" s="54">
        <v>14977</v>
      </c>
      <c r="H44" s="54">
        <v>14977</v>
      </c>
    </row>
    <row r="45" spans="1:8">
      <c r="A45" s="49"/>
      <c r="B45" s="52" t="s">
        <v>110</v>
      </c>
      <c r="C45" s="53">
        <v>213</v>
      </c>
      <c r="D45" s="48">
        <f t="shared" si="7"/>
        <v>18092</v>
      </c>
      <c r="E45" s="54">
        <v>4523</v>
      </c>
      <c r="F45" s="54">
        <v>4523</v>
      </c>
      <c r="G45" s="54">
        <v>4523</v>
      </c>
      <c r="H45" s="54">
        <v>4523</v>
      </c>
    </row>
    <row r="46" spans="1:8">
      <c r="A46" s="49"/>
      <c r="B46" s="59" t="s">
        <v>120</v>
      </c>
      <c r="C46" s="60">
        <v>340</v>
      </c>
      <c r="D46" s="48">
        <f t="shared" si="6"/>
        <v>0</v>
      </c>
      <c r="E46" s="56"/>
      <c r="F46" s="56"/>
      <c r="G46" s="56"/>
      <c r="H46" s="56"/>
    </row>
    <row r="47" spans="1:8">
      <c r="A47" s="49">
        <v>5</v>
      </c>
      <c r="B47" s="203" t="s">
        <v>250</v>
      </c>
      <c r="C47" s="60"/>
      <c r="D47" s="48">
        <v>100000</v>
      </c>
      <c r="E47" s="56">
        <v>50000</v>
      </c>
      <c r="F47" s="56">
        <v>50000</v>
      </c>
      <c r="G47" s="56">
        <v>0</v>
      </c>
      <c r="H47" s="56">
        <v>0</v>
      </c>
    </row>
    <row r="48" spans="1:8">
      <c r="A48" s="49"/>
      <c r="B48" s="59" t="s">
        <v>260</v>
      </c>
      <c r="C48" s="54">
        <v>226</v>
      </c>
      <c r="D48" s="204">
        <v>100000</v>
      </c>
      <c r="E48" s="54">
        <v>50000</v>
      </c>
      <c r="F48" s="54">
        <v>50000</v>
      </c>
      <c r="G48" s="54">
        <v>0</v>
      </c>
      <c r="H48" s="54">
        <v>0</v>
      </c>
    </row>
    <row r="49" spans="1:8">
      <c r="A49" s="45">
        <v>6</v>
      </c>
      <c r="B49" s="46" t="s">
        <v>128</v>
      </c>
      <c r="C49" s="61"/>
      <c r="D49" s="48">
        <f>D50+D56+D63+D69</f>
        <v>228291</v>
      </c>
      <c r="E49" s="48">
        <f>E50+E56+E63+E69</f>
        <v>57073</v>
      </c>
      <c r="F49" s="48">
        <f>F50+F56+F63+F69</f>
        <v>57073</v>
      </c>
      <c r="G49" s="48">
        <f>G50+G56+G63+G69</f>
        <v>57073</v>
      </c>
      <c r="H49" s="48">
        <f>H50+H56+H63+H69</f>
        <v>57072</v>
      </c>
    </row>
    <row r="50" spans="1:8">
      <c r="A50" s="68"/>
      <c r="B50" s="69" t="s">
        <v>68</v>
      </c>
      <c r="C50" s="70"/>
      <c r="D50" s="48">
        <f>D51</f>
        <v>153291</v>
      </c>
      <c r="E50" s="48">
        <f t="shared" ref="E50:H50" si="9">E51</f>
        <v>38323</v>
      </c>
      <c r="F50" s="48">
        <f t="shared" si="9"/>
        <v>38323</v>
      </c>
      <c r="G50" s="48">
        <f t="shared" si="9"/>
        <v>38323</v>
      </c>
      <c r="H50" s="48">
        <f t="shared" si="9"/>
        <v>38322</v>
      </c>
    </row>
    <row r="51" spans="1:8">
      <c r="A51" s="71"/>
      <c r="B51" s="72" t="s">
        <v>111</v>
      </c>
      <c r="C51" s="73">
        <v>220</v>
      </c>
      <c r="D51" s="48">
        <f>D52+D53+D54+D55</f>
        <v>153291</v>
      </c>
      <c r="E51" s="48">
        <f t="shared" ref="E51:H51" si="10">E52+E53+E54+E55</f>
        <v>38323</v>
      </c>
      <c r="F51" s="48">
        <f t="shared" si="10"/>
        <v>38323</v>
      </c>
      <c r="G51" s="48">
        <f t="shared" si="10"/>
        <v>38323</v>
      </c>
      <c r="H51" s="48">
        <f t="shared" si="10"/>
        <v>38322</v>
      </c>
    </row>
    <row r="52" spans="1:8">
      <c r="A52" s="49"/>
      <c r="B52" s="59" t="s">
        <v>129</v>
      </c>
      <c r="C52" s="54">
        <v>225</v>
      </c>
      <c r="D52" s="48">
        <f t="shared" si="6"/>
        <v>0</v>
      </c>
      <c r="E52" s="54"/>
      <c r="F52" s="54"/>
      <c r="G52" s="54"/>
      <c r="H52" s="54"/>
    </row>
    <row r="53" spans="1:8">
      <c r="A53" s="49"/>
      <c r="B53" s="59" t="s">
        <v>116</v>
      </c>
      <c r="C53" s="63">
        <v>226</v>
      </c>
      <c r="D53" s="48">
        <f>E53+F53+G53+H53</f>
        <v>123119</v>
      </c>
      <c r="E53" s="54">
        <v>30780</v>
      </c>
      <c r="F53" s="54">
        <v>30780</v>
      </c>
      <c r="G53" s="54">
        <v>30780</v>
      </c>
      <c r="H53" s="54">
        <v>30779</v>
      </c>
    </row>
    <row r="54" spans="1:8">
      <c r="A54" s="49"/>
      <c r="B54" s="59" t="s">
        <v>130</v>
      </c>
      <c r="C54" s="55">
        <v>310</v>
      </c>
      <c r="D54" s="48">
        <f t="shared" ref="D54:D58" si="11">E54+F54+G54+H54</f>
        <v>0</v>
      </c>
      <c r="E54" s="56"/>
      <c r="F54" s="56">
        <f>'[4]расчетные ппоказ за 2014'!G29/2</f>
        <v>0</v>
      </c>
      <c r="G54" s="56">
        <f>'[4]расчетные ппоказ за 2014'!G29/2</f>
        <v>0</v>
      </c>
      <c r="H54" s="56"/>
    </row>
    <row r="55" spans="1:8">
      <c r="A55" s="49"/>
      <c r="B55" s="59" t="s">
        <v>131</v>
      </c>
      <c r="C55" s="55">
        <v>340</v>
      </c>
      <c r="D55" s="48">
        <f t="shared" si="11"/>
        <v>30172</v>
      </c>
      <c r="E55" s="56">
        <v>7543</v>
      </c>
      <c r="F55" s="56">
        <v>7543</v>
      </c>
      <c r="G55" s="56">
        <v>7543</v>
      </c>
      <c r="H55" s="56">
        <v>7543</v>
      </c>
    </row>
    <row r="56" spans="1:8">
      <c r="A56" s="68"/>
      <c r="B56" s="69" t="s">
        <v>70</v>
      </c>
      <c r="C56" s="75"/>
      <c r="D56" s="48">
        <f t="shared" si="11"/>
        <v>75000</v>
      </c>
      <c r="E56" s="70">
        <f>E57+E61+E62</f>
        <v>18750</v>
      </c>
      <c r="F56" s="70">
        <f>F57+F61+F62</f>
        <v>18750</v>
      </c>
      <c r="G56" s="70">
        <f>G57+G61+G62</f>
        <v>18750</v>
      </c>
      <c r="H56" s="70">
        <f>H57+H61+H62</f>
        <v>18750</v>
      </c>
    </row>
    <row r="57" spans="1:8">
      <c r="A57" s="71"/>
      <c r="B57" s="72" t="s">
        <v>111</v>
      </c>
      <c r="C57" s="73">
        <v>220</v>
      </c>
      <c r="D57" s="48">
        <f t="shared" si="11"/>
        <v>60000</v>
      </c>
      <c r="E57" s="74">
        <f>E58+E59+E60</f>
        <v>15000</v>
      </c>
      <c r="F57" s="74">
        <f>F58+F59+F60</f>
        <v>15000</v>
      </c>
      <c r="G57" s="74">
        <f>G58+G59+G60</f>
        <v>15000</v>
      </c>
      <c r="H57" s="74">
        <f>H58+H59+H60</f>
        <v>15000</v>
      </c>
    </row>
    <row r="58" spans="1:8">
      <c r="A58" s="49"/>
      <c r="B58" s="52" t="s">
        <v>114</v>
      </c>
      <c r="C58" s="53">
        <v>223</v>
      </c>
      <c r="D58" s="48">
        <f t="shared" si="11"/>
        <v>60000</v>
      </c>
      <c r="E58" s="76">
        <v>15000</v>
      </c>
      <c r="F58" s="76">
        <v>15000</v>
      </c>
      <c r="G58" s="76">
        <v>15000</v>
      </c>
      <c r="H58" s="76">
        <v>15000</v>
      </c>
    </row>
    <row r="59" spans="1:8">
      <c r="A59" s="49"/>
      <c r="B59" s="58" t="s">
        <v>129</v>
      </c>
      <c r="C59" s="54">
        <v>225</v>
      </c>
      <c r="D59" s="48">
        <f t="shared" si="6"/>
        <v>0</v>
      </c>
      <c r="E59" s="54"/>
      <c r="F59" s="54">
        <f>'[4]расчетные ппоказ за 2014'!H19/2</f>
        <v>0</v>
      </c>
      <c r="G59" s="54">
        <f>'[4]расчетные ппоказ за 2014'!H19/2</f>
        <v>0</v>
      </c>
      <c r="H59" s="54"/>
    </row>
    <row r="60" spans="1:8">
      <c r="A60" s="49"/>
      <c r="B60" s="58" t="s">
        <v>116</v>
      </c>
      <c r="C60" s="63">
        <v>226</v>
      </c>
      <c r="D60" s="48">
        <f t="shared" si="6"/>
        <v>0</v>
      </c>
      <c r="E60" s="54">
        <f>'[4]расчетные ппоказ за 2014'!H22/4</f>
        <v>0</v>
      </c>
      <c r="F60" s="54">
        <f>'[4]расчетные ппоказ за 2014'!H22/4</f>
        <v>0</v>
      </c>
      <c r="G60" s="54">
        <f>'[4]расчетные ппоказ за 2014'!H22/4</f>
        <v>0</v>
      </c>
      <c r="H60" s="54">
        <f>'[4]расчетные ппоказ за 2014'!H22/4</f>
        <v>0</v>
      </c>
    </row>
    <row r="61" spans="1:8">
      <c r="A61" s="49"/>
      <c r="B61" s="59" t="s">
        <v>130</v>
      </c>
      <c r="C61" s="55">
        <v>310</v>
      </c>
      <c r="D61" s="48">
        <f t="shared" si="6"/>
        <v>0</v>
      </c>
      <c r="E61" s="56"/>
      <c r="F61" s="56">
        <f>'[4]расчетные ппоказ за 2014'!H29/2</f>
        <v>0</v>
      </c>
      <c r="G61" s="56">
        <f>'[4]расчетные ппоказ за 2014'!H29/2</f>
        <v>0</v>
      </c>
      <c r="H61" s="56"/>
    </row>
    <row r="62" spans="1:8">
      <c r="A62" s="49"/>
      <c r="B62" s="59" t="s">
        <v>131</v>
      </c>
      <c r="C62" s="55">
        <v>340</v>
      </c>
      <c r="D62" s="48">
        <f t="shared" si="6"/>
        <v>15000</v>
      </c>
      <c r="E62" s="56">
        <v>3750</v>
      </c>
      <c r="F62" s="56">
        <v>3750</v>
      </c>
      <c r="G62" s="56">
        <v>3750</v>
      </c>
      <c r="H62" s="56">
        <v>3750</v>
      </c>
    </row>
    <row r="63" spans="1:8">
      <c r="A63" s="68"/>
      <c r="B63" s="69" t="s">
        <v>132</v>
      </c>
      <c r="C63" s="75"/>
      <c r="D63" s="48">
        <f t="shared" si="6"/>
        <v>0</v>
      </c>
      <c r="E63" s="70">
        <f>E64+E67+E68</f>
        <v>0</v>
      </c>
      <c r="F63" s="70">
        <f>F64+F67+F68</f>
        <v>0</v>
      </c>
      <c r="G63" s="70">
        <f>G64+G67+G68</f>
        <v>0</v>
      </c>
      <c r="H63" s="70">
        <f>H64+H67+H68</f>
        <v>0</v>
      </c>
    </row>
    <row r="64" spans="1:8">
      <c r="A64" s="71"/>
      <c r="B64" s="72" t="s">
        <v>111</v>
      </c>
      <c r="C64" s="73">
        <v>220</v>
      </c>
      <c r="D64" s="48">
        <f t="shared" si="6"/>
        <v>0</v>
      </c>
      <c r="E64" s="74">
        <f>E65+E66</f>
        <v>0</v>
      </c>
      <c r="F64" s="74">
        <f>F65+F66</f>
        <v>0</v>
      </c>
      <c r="G64" s="74">
        <f>G65+G66</f>
        <v>0</v>
      </c>
      <c r="H64" s="74">
        <f>H65+H66</f>
        <v>0</v>
      </c>
    </row>
    <row r="65" spans="1:8">
      <c r="A65" s="49"/>
      <c r="B65" s="58" t="s">
        <v>129</v>
      </c>
      <c r="C65" s="54">
        <v>225</v>
      </c>
      <c r="D65" s="48">
        <f t="shared" si="6"/>
        <v>0</v>
      </c>
      <c r="E65" s="54">
        <v>0</v>
      </c>
      <c r="F65" s="54">
        <f>'[4]расчетные ппоказ за 2014'!I19/2</f>
        <v>0</v>
      </c>
      <c r="G65" s="54">
        <f>'[4]расчетные ппоказ за 2014'!I19/2</f>
        <v>0</v>
      </c>
      <c r="H65" s="54">
        <v>0</v>
      </c>
    </row>
    <row r="66" spans="1:8">
      <c r="A66" s="49"/>
      <c r="B66" s="58" t="s">
        <v>116</v>
      </c>
      <c r="C66" s="63">
        <v>226</v>
      </c>
      <c r="D66" s="48">
        <f t="shared" si="6"/>
        <v>0</v>
      </c>
      <c r="E66" s="54">
        <f>'[4]расчетные ппоказ за 2014'!I22/4</f>
        <v>0</v>
      </c>
      <c r="F66" s="54">
        <f>'[4]расчетные ппоказ за 2014'!I22/4</f>
        <v>0</v>
      </c>
      <c r="G66" s="54">
        <f>'[4]расчетные ппоказ за 2014'!I22/4</f>
        <v>0</v>
      </c>
      <c r="H66" s="54">
        <f>'[4]расчетные ппоказ за 2014'!I22/4</f>
        <v>0</v>
      </c>
    </row>
    <row r="67" spans="1:8">
      <c r="A67" s="49"/>
      <c r="B67" s="59" t="s">
        <v>130</v>
      </c>
      <c r="C67" s="55">
        <v>310</v>
      </c>
      <c r="D67" s="48">
        <f t="shared" si="6"/>
        <v>0</v>
      </c>
      <c r="E67" s="56"/>
      <c r="F67" s="56">
        <f>'[4]расчетные ппоказ за 2014'!I29/2</f>
        <v>0</v>
      </c>
      <c r="G67" s="56">
        <f>'[4]расчетные ппоказ за 2014'!I29/2</f>
        <v>0</v>
      </c>
      <c r="H67" s="56"/>
    </row>
    <row r="68" spans="1:8">
      <c r="A68" s="49"/>
      <c r="B68" s="59" t="s">
        <v>131</v>
      </c>
      <c r="C68" s="55">
        <v>340</v>
      </c>
      <c r="D68" s="48">
        <f t="shared" si="6"/>
        <v>0</v>
      </c>
      <c r="E68" s="56"/>
      <c r="F68" s="56">
        <f>'[4]расчетные ппоказ за 2014'!I32/2</f>
        <v>0</v>
      </c>
      <c r="G68" s="56">
        <f>'[4]расчетные ппоказ за 2014'!I32/2</f>
        <v>0</v>
      </c>
      <c r="H68" s="56"/>
    </row>
    <row r="69" spans="1:8" ht="25.5">
      <c r="A69" s="68"/>
      <c r="B69" s="69" t="s">
        <v>133</v>
      </c>
      <c r="C69" s="75"/>
      <c r="D69" s="48">
        <f t="shared" si="6"/>
        <v>0</v>
      </c>
      <c r="E69" s="70">
        <f>E70+E73+E74</f>
        <v>0</v>
      </c>
      <c r="F69" s="70">
        <f>F70+F73+F74</f>
        <v>0</v>
      </c>
      <c r="G69" s="70">
        <f>G70+G73+G74</f>
        <v>0</v>
      </c>
      <c r="H69" s="70">
        <f>H70+H73+H74</f>
        <v>0</v>
      </c>
    </row>
    <row r="70" spans="1:8">
      <c r="A70" s="71"/>
      <c r="B70" s="72" t="s">
        <v>111</v>
      </c>
      <c r="C70" s="73">
        <v>220</v>
      </c>
      <c r="D70" s="48">
        <f t="shared" si="6"/>
        <v>0</v>
      </c>
      <c r="E70" s="74">
        <f>E71+E72</f>
        <v>0</v>
      </c>
      <c r="F70" s="74">
        <f>F71+F72</f>
        <v>0</v>
      </c>
      <c r="G70" s="74">
        <f>G71+G72</f>
        <v>0</v>
      </c>
      <c r="H70" s="74">
        <f>H71+H72</f>
        <v>0</v>
      </c>
    </row>
    <row r="71" spans="1:8">
      <c r="A71" s="49"/>
      <c r="B71" s="58" t="s">
        <v>129</v>
      </c>
      <c r="C71" s="54">
        <v>225</v>
      </c>
      <c r="D71" s="48">
        <f t="shared" si="6"/>
        <v>0</v>
      </c>
      <c r="E71" s="54"/>
      <c r="F71" s="54">
        <f>'[4]расчетные ппоказ за 2014'!J19/2</f>
        <v>0</v>
      </c>
      <c r="G71" s="54">
        <f>'[4]расчетные ппоказ за 2014'!J19/2</f>
        <v>0</v>
      </c>
      <c r="H71" s="54"/>
    </row>
    <row r="72" spans="1:8">
      <c r="A72" s="49"/>
      <c r="B72" s="58" t="s">
        <v>116</v>
      </c>
      <c r="C72" s="63">
        <v>226</v>
      </c>
      <c r="D72" s="48">
        <f t="shared" si="6"/>
        <v>0</v>
      </c>
      <c r="E72" s="54">
        <f>'[4]расчетные ппоказ за 2014'!J22/4</f>
        <v>0</v>
      </c>
      <c r="F72" s="54">
        <f>'[4]расчетные ппоказ за 2014'!J22/4</f>
        <v>0</v>
      </c>
      <c r="G72" s="54">
        <f>'[4]расчетные ппоказ за 2014'!J22/4</f>
        <v>0</v>
      </c>
      <c r="H72" s="54">
        <f>'[4]расчетные ппоказ за 2014'!J22/4</f>
        <v>0</v>
      </c>
    </row>
    <row r="73" spans="1:8">
      <c r="A73" s="49"/>
      <c r="B73" s="59" t="s">
        <v>130</v>
      </c>
      <c r="C73" s="55">
        <v>310</v>
      </c>
      <c r="D73" s="48">
        <f t="shared" si="6"/>
        <v>0</v>
      </c>
      <c r="E73" s="56"/>
      <c r="F73" s="56">
        <f>'[4]расчетные ппоказ за 2014'!J29/2</f>
        <v>0</v>
      </c>
      <c r="G73" s="56">
        <f>'[4]расчетные ппоказ за 2014'!J29/2</f>
        <v>0</v>
      </c>
      <c r="H73" s="56"/>
    </row>
    <row r="74" spans="1:8">
      <c r="A74" s="49"/>
      <c r="B74" s="59" t="s">
        <v>131</v>
      </c>
      <c r="C74" s="55">
        <v>340</v>
      </c>
      <c r="D74" s="48">
        <f t="shared" si="6"/>
        <v>0</v>
      </c>
      <c r="E74" s="56"/>
      <c r="F74" s="56">
        <v>0</v>
      </c>
      <c r="G74" s="56">
        <v>0</v>
      </c>
      <c r="H74" s="56"/>
    </row>
    <row r="75" spans="1:8">
      <c r="A75" s="45">
        <v>6</v>
      </c>
      <c r="B75" s="46" t="s">
        <v>134</v>
      </c>
      <c r="C75" s="77"/>
      <c r="D75" s="48">
        <f>D76</f>
        <v>650202</v>
      </c>
      <c r="E75" s="62">
        <f>E76+E88+E100</f>
        <v>162551</v>
      </c>
      <c r="F75" s="62">
        <f t="shared" ref="F75:H75" si="12">F76+F88+F100</f>
        <v>162551</v>
      </c>
      <c r="G75" s="62">
        <f t="shared" si="12"/>
        <v>162551</v>
      </c>
      <c r="H75" s="62">
        <f t="shared" si="12"/>
        <v>162549</v>
      </c>
    </row>
    <row r="76" spans="1:8">
      <c r="A76" s="68"/>
      <c r="B76" s="69" t="s">
        <v>135</v>
      </c>
      <c r="C76" s="70">
        <v>251</v>
      </c>
      <c r="D76" s="48">
        <f>D78+D79+D80</f>
        <v>650202</v>
      </c>
      <c r="E76" s="70">
        <f>E78+E80</f>
        <v>162551</v>
      </c>
      <c r="F76" s="70">
        <f t="shared" ref="F76:H76" si="13">F78+F80</f>
        <v>162551</v>
      </c>
      <c r="G76" s="70">
        <f t="shared" si="13"/>
        <v>162551</v>
      </c>
      <c r="H76" s="70">
        <f t="shared" si="13"/>
        <v>162549</v>
      </c>
    </row>
    <row r="77" spans="1:8" ht="22.5">
      <c r="A77" s="49"/>
      <c r="B77" s="50" t="s">
        <v>136</v>
      </c>
      <c r="C77" s="56"/>
      <c r="D77" s="48">
        <f t="shared" si="6"/>
        <v>0</v>
      </c>
      <c r="E77" s="56"/>
      <c r="F77" s="56"/>
      <c r="G77" s="56"/>
      <c r="H77" s="56"/>
    </row>
    <row r="78" spans="1:8">
      <c r="A78" s="49"/>
      <c r="B78" s="52" t="s">
        <v>108</v>
      </c>
      <c r="C78" s="53">
        <v>211</v>
      </c>
      <c r="D78" s="48">
        <f>E78+F78+G78+H78</f>
        <v>499387</v>
      </c>
      <c r="E78" s="54">
        <v>124847</v>
      </c>
      <c r="F78" s="54">
        <v>124847</v>
      </c>
      <c r="G78" s="54">
        <v>124847</v>
      </c>
      <c r="H78" s="54">
        <v>124846</v>
      </c>
    </row>
    <row r="79" spans="1:8">
      <c r="A79" s="49"/>
      <c r="B79" s="52" t="s">
        <v>109</v>
      </c>
      <c r="C79" s="53">
        <v>212</v>
      </c>
      <c r="D79" s="48">
        <f t="shared" ref="D79:D80" si="14">E79+F79+G79+H79</f>
        <v>0</v>
      </c>
      <c r="E79" s="54">
        <f>'[4]расчетные ппоказ за 2014'!L7/4</f>
        <v>0</v>
      </c>
      <c r="F79" s="54">
        <f>'[4]расчетные ппоказ за 2014'!L7/4</f>
        <v>0</v>
      </c>
      <c r="G79" s="54">
        <f>'[4]расчетные ппоказ за 2014'!L7/4</f>
        <v>0</v>
      </c>
      <c r="H79" s="54">
        <f>'[4]расчетные ппоказ за 2014'!L7/4</f>
        <v>0</v>
      </c>
    </row>
    <row r="80" spans="1:8" ht="13.5" customHeight="1">
      <c r="A80" s="49"/>
      <c r="B80" s="52" t="s">
        <v>110</v>
      </c>
      <c r="C80" s="53">
        <v>213</v>
      </c>
      <c r="D80" s="48">
        <f t="shared" si="14"/>
        <v>150815</v>
      </c>
      <c r="E80" s="54">
        <v>37704</v>
      </c>
      <c r="F80" s="54">
        <v>37704</v>
      </c>
      <c r="G80" s="54">
        <v>37704</v>
      </c>
      <c r="H80" s="54">
        <v>37703</v>
      </c>
    </row>
    <row r="81" spans="1:8" hidden="1">
      <c r="A81" s="49"/>
      <c r="B81" s="72" t="s">
        <v>111</v>
      </c>
      <c r="C81" s="73">
        <v>220</v>
      </c>
      <c r="D81" s="48">
        <f t="shared" ref="D81:D109" si="15">E81+F81+G81+H81</f>
        <v>0</v>
      </c>
      <c r="E81" s="56">
        <f>E82+E83+E84+E85</f>
        <v>0</v>
      </c>
      <c r="F81" s="56">
        <f>F82+F83+F84+F85</f>
        <v>0</v>
      </c>
      <c r="G81" s="56">
        <f>G82+G83+G84+G85</f>
        <v>0</v>
      </c>
      <c r="H81" s="56">
        <f>H82+H83+H84+H85</f>
        <v>0</v>
      </c>
    </row>
    <row r="82" spans="1:8" hidden="1">
      <c r="A82" s="49"/>
      <c r="B82" s="52" t="s">
        <v>113</v>
      </c>
      <c r="C82" s="53">
        <v>222</v>
      </c>
      <c r="D82" s="48">
        <f t="shared" si="15"/>
        <v>0</v>
      </c>
      <c r="E82" s="54">
        <f>'[4]расчетные ппоказ за 2014'!L12/4</f>
        <v>0</v>
      </c>
      <c r="F82" s="54">
        <f>'[4]расчетные ппоказ за 2014'!L12/4</f>
        <v>0</v>
      </c>
      <c r="G82" s="54">
        <f>'[4]расчетные ппоказ за 2014'!L12/4</f>
        <v>0</v>
      </c>
      <c r="H82" s="54">
        <f>'[4]расчетные ппоказ за 2014'!L12/4</f>
        <v>0</v>
      </c>
    </row>
    <row r="83" spans="1:8" hidden="1">
      <c r="A83" s="49"/>
      <c r="B83" s="52" t="s">
        <v>122</v>
      </c>
      <c r="C83" s="53">
        <v>223</v>
      </c>
      <c r="D83" s="48">
        <f t="shared" si="15"/>
        <v>0</v>
      </c>
      <c r="E83" s="54">
        <f>'[4]расчетные ппоказ за 2014'!L15/4</f>
        <v>0</v>
      </c>
      <c r="F83" s="54">
        <f>'[4]расчетные ппоказ за 2014'!L15/4</f>
        <v>0</v>
      </c>
      <c r="G83" s="54">
        <f>'[4]расчетные ппоказ за 2014'!L15/4</f>
        <v>0</v>
      </c>
      <c r="H83" s="54">
        <f>'[4]расчетные ппоказ за 2014'!L15/4</f>
        <v>0</v>
      </c>
    </row>
    <row r="84" spans="1:8" hidden="1">
      <c r="A84" s="49"/>
      <c r="B84" s="52" t="s">
        <v>137</v>
      </c>
      <c r="C84" s="57">
        <v>225</v>
      </c>
      <c r="D84" s="48">
        <f t="shared" si="15"/>
        <v>0</v>
      </c>
      <c r="E84" s="54"/>
      <c r="F84" s="54">
        <f>'[4]расчетные ппоказ за 2014'!L19/2</f>
        <v>0</v>
      </c>
      <c r="G84" s="54">
        <f>'[4]расчетные ппоказ за 2014'!L19/2</f>
        <v>0</v>
      </c>
      <c r="H84" s="54"/>
    </row>
    <row r="85" spans="1:8" hidden="1">
      <c r="A85" s="49"/>
      <c r="B85" s="52" t="s">
        <v>116</v>
      </c>
      <c r="C85" s="53">
        <v>226</v>
      </c>
      <c r="D85" s="48">
        <f t="shared" si="15"/>
        <v>0</v>
      </c>
      <c r="E85" s="54">
        <f>'[4]расчетные ппоказ за 2014'!L22/4</f>
        <v>0</v>
      </c>
      <c r="F85" s="54">
        <f>'[4]расчетные ппоказ за 2014'!L22/4</f>
        <v>0</v>
      </c>
      <c r="G85" s="54">
        <f>'[4]расчетные ппоказ за 2014'!L22/4</f>
        <v>0</v>
      </c>
      <c r="H85" s="54">
        <f>'[4]расчетные ппоказ за 2014'!L22/4</f>
        <v>0</v>
      </c>
    </row>
    <row r="86" spans="1:8" hidden="1">
      <c r="A86" s="49"/>
      <c r="B86" s="59" t="s">
        <v>119</v>
      </c>
      <c r="C86" s="60">
        <v>310</v>
      </c>
      <c r="D86" s="48">
        <f t="shared" si="15"/>
        <v>0</v>
      </c>
      <c r="E86" s="56"/>
      <c r="F86" s="56">
        <f>'[4]расчетные ппоказ за 2014'!L29/2</f>
        <v>0</v>
      </c>
      <c r="G86" s="56">
        <f>'[4]расчетные ппоказ за 2014'!L29/2</f>
        <v>0</v>
      </c>
      <c r="H86" s="56"/>
    </row>
    <row r="87" spans="1:8" hidden="1">
      <c r="A87" s="49"/>
      <c r="B87" s="50" t="s">
        <v>125</v>
      </c>
      <c r="C87" s="78">
        <v>340</v>
      </c>
      <c r="D87" s="48">
        <f t="shared" si="15"/>
        <v>0</v>
      </c>
      <c r="E87" s="56"/>
      <c r="F87" s="56"/>
      <c r="G87" s="56"/>
      <c r="H87" s="56"/>
    </row>
    <row r="88" spans="1:8" hidden="1">
      <c r="A88" s="68"/>
      <c r="B88" s="69" t="s">
        <v>138</v>
      </c>
      <c r="C88" s="75">
        <v>251</v>
      </c>
      <c r="D88" s="48">
        <f t="shared" si="15"/>
        <v>0</v>
      </c>
      <c r="E88" s="70"/>
      <c r="F88" s="70"/>
      <c r="G88" s="70"/>
      <c r="H88" s="70"/>
    </row>
    <row r="89" spans="1:8" ht="22.5" hidden="1">
      <c r="A89" s="49"/>
      <c r="B89" s="50" t="s">
        <v>139</v>
      </c>
      <c r="C89" s="78"/>
      <c r="D89" s="48">
        <f t="shared" si="15"/>
        <v>0</v>
      </c>
      <c r="E89" s="56"/>
      <c r="F89" s="56"/>
      <c r="G89" s="56"/>
      <c r="H89" s="56"/>
    </row>
    <row r="90" spans="1:8" hidden="1">
      <c r="A90" s="49"/>
      <c r="B90" s="52" t="s">
        <v>108</v>
      </c>
      <c r="C90" s="53">
        <v>211</v>
      </c>
      <c r="D90" s="48">
        <f t="shared" si="15"/>
        <v>0</v>
      </c>
      <c r="E90" s="54"/>
      <c r="F90" s="54"/>
      <c r="G90" s="54"/>
      <c r="H90" s="54"/>
    </row>
    <row r="91" spans="1:8" hidden="1">
      <c r="A91" s="49"/>
      <c r="B91" s="52" t="s">
        <v>109</v>
      </c>
      <c r="C91" s="53">
        <v>212</v>
      </c>
      <c r="D91" s="48">
        <f t="shared" si="15"/>
        <v>0</v>
      </c>
      <c r="E91" s="54"/>
      <c r="F91" s="54"/>
      <c r="G91" s="54"/>
      <c r="H91" s="54"/>
    </row>
    <row r="92" spans="1:8" hidden="1">
      <c r="A92" s="49"/>
      <c r="B92" s="52" t="s">
        <v>110</v>
      </c>
      <c r="C92" s="53">
        <v>213</v>
      </c>
      <c r="D92" s="48">
        <f t="shared" si="15"/>
        <v>0</v>
      </c>
      <c r="E92" s="54"/>
      <c r="F92" s="54"/>
      <c r="G92" s="54"/>
      <c r="H92" s="54"/>
    </row>
    <row r="93" spans="1:8" hidden="1">
      <c r="A93" s="49"/>
      <c r="B93" s="72" t="s">
        <v>111</v>
      </c>
      <c r="C93" s="73">
        <v>220</v>
      </c>
      <c r="D93" s="48">
        <f t="shared" si="15"/>
        <v>0</v>
      </c>
      <c r="E93" s="56"/>
      <c r="F93" s="56"/>
      <c r="G93" s="56"/>
      <c r="H93" s="56"/>
    </row>
    <row r="94" spans="1:8" hidden="1">
      <c r="A94" s="49"/>
      <c r="B94" s="52" t="s">
        <v>113</v>
      </c>
      <c r="C94" s="53">
        <v>222</v>
      </c>
      <c r="D94" s="48">
        <f t="shared" si="15"/>
        <v>0</v>
      </c>
      <c r="E94" s="54"/>
      <c r="F94" s="54"/>
      <c r="G94" s="54"/>
      <c r="H94" s="54"/>
    </row>
    <row r="95" spans="1:8" hidden="1">
      <c r="A95" s="49"/>
      <c r="B95" s="52" t="s">
        <v>122</v>
      </c>
      <c r="C95" s="53">
        <v>223</v>
      </c>
      <c r="D95" s="48">
        <f t="shared" si="15"/>
        <v>0</v>
      </c>
      <c r="E95" s="54"/>
      <c r="F95" s="54"/>
      <c r="G95" s="54"/>
      <c r="H95" s="54"/>
    </row>
    <row r="96" spans="1:8" hidden="1">
      <c r="A96" s="49"/>
      <c r="B96" s="52" t="s">
        <v>123</v>
      </c>
      <c r="C96" s="57">
        <v>225</v>
      </c>
      <c r="D96" s="48">
        <f t="shared" si="15"/>
        <v>0</v>
      </c>
      <c r="E96" s="79"/>
      <c r="F96" s="54"/>
      <c r="G96" s="54"/>
      <c r="H96" s="79"/>
    </row>
    <row r="97" spans="1:8" hidden="1">
      <c r="A97" s="49"/>
      <c r="B97" s="52" t="s">
        <v>116</v>
      </c>
      <c r="C97" s="53">
        <v>226</v>
      </c>
      <c r="D97" s="48">
        <f t="shared" si="15"/>
        <v>0</v>
      </c>
      <c r="E97" s="79"/>
      <c r="F97" s="54"/>
      <c r="G97" s="54"/>
      <c r="H97" s="79"/>
    </row>
    <row r="98" spans="1:8" hidden="1">
      <c r="A98" s="49"/>
      <c r="B98" s="59" t="s">
        <v>119</v>
      </c>
      <c r="C98" s="60">
        <v>310</v>
      </c>
      <c r="D98" s="48">
        <f t="shared" si="15"/>
        <v>0</v>
      </c>
      <c r="E98" s="56"/>
      <c r="F98" s="56"/>
      <c r="G98" s="56"/>
      <c r="H98" s="80"/>
    </row>
    <row r="99" spans="1:8" hidden="1">
      <c r="A99" s="49"/>
      <c r="B99" s="50" t="s">
        <v>125</v>
      </c>
      <c r="C99" s="78">
        <v>340</v>
      </c>
      <c r="D99" s="48">
        <f t="shared" si="15"/>
        <v>0</v>
      </c>
      <c r="E99" s="56"/>
      <c r="F99" s="56"/>
      <c r="G99" s="56"/>
      <c r="H99" s="80"/>
    </row>
    <row r="100" spans="1:8" ht="25.5" hidden="1">
      <c r="A100" s="68"/>
      <c r="B100" s="69" t="s">
        <v>140</v>
      </c>
      <c r="C100" s="75">
        <v>251</v>
      </c>
      <c r="D100" s="48">
        <f t="shared" si="15"/>
        <v>0</v>
      </c>
      <c r="E100" s="70"/>
      <c r="F100" s="70"/>
      <c r="G100" s="70"/>
      <c r="H100" s="70"/>
    </row>
    <row r="101" spans="1:8" hidden="1">
      <c r="A101" s="49"/>
      <c r="B101" s="59" t="s">
        <v>107</v>
      </c>
      <c r="C101" s="78">
        <v>210</v>
      </c>
      <c r="D101" s="48">
        <f t="shared" si="15"/>
        <v>0</v>
      </c>
      <c r="E101" s="56"/>
      <c r="F101" s="56"/>
      <c r="G101" s="56"/>
      <c r="H101" s="56"/>
    </row>
    <row r="102" spans="1:8" hidden="1">
      <c r="A102" s="49"/>
      <c r="B102" s="52" t="s">
        <v>108</v>
      </c>
      <c r="C102" s="53">
        <v>211</v>
      </c>
      <c r="D102" s="48">
        <f t="shared" si="15"/>
        <v>0</v>
      </c>
      <c r="E102" s="54"/>
      <c r="F102" s="54"/>
      <c r="G102" s="54"/>
      <c r="H102" s="54"/>
    </row>
    <row r="103" spans="1:8" hidden="1">
      <c r="A103" s="49"/>
      <c r="B103" s="52" t="s">
        <v>109</v>
      </c>
      <c r="C103" s="53">
        <v>212</v>
      </c>
      <c r="D103" s="48">
        <f t="shared" si="15"/>
        <v>0</v>
      </c>
      <c r="E103" s="54"/>
      <c r="F103" s="54"/>
      <c r="G103" s="54"/>
      <c r="H103" s="54"/>
    </row>
    <row r="104" spans="1:8" hidden="1">
      <c r="A104" s="49"/>
      <c r="B104" s="52" t="s">
        <v>110</v>
      </c>
      <c r="C104" s="53">
        <v>213</v>
      </c>
      <c r="D104" s="48">
        <f t="shared" si="15"/>
        <v>0</v>
      </c>
      <c r="E104" s="54"/>
      <c r="F104" s="54"/>
      <c r="G104" s="54"/>
      <c r="H104" s="54"/>
    </row>
    <row r="105" spans="1:8" hidden="1">
      <c r="A105" s="49"/>
      <c r="B105" s="72" t="s">
        <v>111</v>
      </c>
      <c r="C105" s="73">
        <v>220</v>
      </c>
      <c r="D105" s="48">
        <f t="shared" si="15"/>
        <v>0</v>
      </c>
      <c r="E105" s="56"/>
      <c r="F105" s="56"/>
      <c r="G105" s="56"/>
      <c r="H105" s="56"/>
    </row>
    <row r="106" spans="1:8" hidden="1">
      <c r="A106" s="49"/>
      <c r="B106" s="52" t="s">
        <v>116</v>
      </c>
      <c r="C106" s="53">
        <v>226</v>
      </c>
      <c r="D106" s="48">
        <f t="shared" si="15"/>
        <v>0</v>
      </c>
      <c r="E106" s="54"/>
      <c r="F106" s="54"/>
      <c r="G106" s="54"/>
      <c r="H106" s="54"/>
    </row>
    <row r="107" spans="1:8" hidden="1">
      <c r="A107" s="49"/>
      <c r="B107" s="50" t="s">
        <v>125</v>
      </c>
      <c r="C107" s="78">
        <v>340</v>
      </c>
      <c r="D107" s="48">
        <f t="shared" si="15"/>
        <v>0</v>
      </c>
      <c r="E107" s="56"/>
      <c r="F107" s="56"/>
      <c r="G107" s="56"/>
      <c r="H107" s="56"/>
    </row>
    <row r="108" spans="1:8" hidden="1">
      <c r="A108" s="45">
        <v>7</v>
      </c>
      <c r="B108" s="46" t="s">
        <v>141</v>
      </c>
      <c r="C108" s="61"/>
      <c r="D108" s="48">
        <f t="shared" si="15"/>
        <v>0</v>
      </c>
      <c r="E108" s="62"/>
      <c r="F108" s="62"/>
      <c r="G108" s="62"/>
      <c r="H108" s="62"/>
    </row>
    <row r="109" spans="1:8" hidden="1">
      <c r="A109" s="49"/>
      <c r="B109" s="59" t="s">
        <v>118</v>
      </c>
      <c r="C109" s="60">
        <v>290</v>
      </c>
      <c r="D109" s="48">
        <f t="shared" si="15"/>
        <v>0</v>
      </c>
      <c r="E109" s="56"/>
      <c r="F109" s="56"/>
      <c r="G109" s="56"/>
      <c r="H109" s="56"/>
    </row>
    <row r="110" spans="1:8" ht="15.75">
      <c r="A110" s="81"/>
      <c r="B110" s="82" t="s">
        <v>142</v>
      </c>
      <c r="C110" s="65"/>
      <c r="D110" s="48">
        <v>2230670</v>
      </c>
      <c r="E110" s="62">
        <v>585419</v>
      </c>
      <c r="F110" s="62">
        <v>585419</v>
      </c>
      <c r="G110" s="62">
        <f>G11+G26+G40+G42+G49+G75+G108</f>
        <v>530418</v>
      </c>
      <c r="H110" s="62">
        <f>H11+H26+H40+H42+H49+H75+H108</f>
        <v>529414</v>
      </c>
    </row>
    <row r="111" spans="1:8">
      <c r="A111" s="83"/>
      <c r="B111" s="84"/>
      <c r="C111" s="85"/>
      <c r="D111" s="86"/>
      <c r="E111" s="86"/>
      <c r="F111" s="86"/>
      <c r="G111" s="86"/>
      <c r="H111" s="86"/>
    </row>
    <row r="112" spans="1:8">
      <c r="A112" s="255" t="s">
        <v>97</v>
      </c>
      <c r="B112" s="257" t="s">
        <v>98</v>
      </c>
      <c r="C112" s="259" t="s">
        <v>82</v>
      </c>
      <c r="D112" s="261" t="s">
        <v>101</v>
      </c>
      <c r="E112" s="262"/>
      <c r="F112" s="262"/>
      <c r="G112" s="263"/>
      <c r="H112" s="87"/>
    </row>
    <row r="113" spans="1:8">
      <c r="A113" s="256"/>
      <c r="B113" s="258"/>
      <c r="C113" s="260"/>
      <c r="D113" s="88" t="s">
        <v>102</v>
      </c>
      <c r="E113" s="88" t="s">
        <v>103</v>
      </c>
      <c r="F113" s="88" t="s">
        <v>104</v>
      </c>
      <c r="G113" s="88" t="s">
        <v>105</v>
      </c>
      <c r="H113" s="86"/>
    </row>
    <row r="114" spans="1:8" ht="25.5">
      <c r="A114" s="89"/>
      <c r="B114" s="90" t="s">
        <v>143</v>
      </c>
      <c r="C114" s="91">
        <f>D114+E114+F114+G114</f>
        <v>0</v>
      </c>
      <c r="D114" s="88"/>
      <c r="E114" s="88"/>
      <c r="F114" s="88"/>
      <c r="G114" s="88"/>
      <c r="H114" s="86"/>
    </row>
    <row r="115" spans="1:8">
      <c r="A115" s="92">
        <v>1</v>
      </c>
      <c r="B115" s="93" t="s">
        <v>144</v>
      </c>
      <c r="C115" s="91">
        <v>16000</v>
      </c>
      <c r="D115" s="76">
        <v>4000</v>
      </c>
      <c r="E115" s="76">
        <v>4000</v>
      </c>
      <c r="F115" s="76">
        <v>4000</v>
      </c>
      <c r="G115" s="76">
        <v>4000</v>
      </c>
      <c r="H115" s="94"/>
    </row>
    <row r="116" spans="1:8">
      <c r="A116" s="95">
        <v>2</v>
      </c>
      <c r="B116" s="93" t="s">
        <v>145</v>
      </c>
      <c r="C116" s="91">
        <v>91618</v>
      </c>
      <c r="D116" s="76">
        <v>0</v>
      </c>
      <c r="E116" s="76">
        <v>22905</v>
      </c>
      <c r="F116" s="76">
        <v>45808</v>
      </c>
      <c r="G116" s="76">
        <v>22905</v>
      </c>
      <c r="H116" s="94"/>
    </row>
    <row r="117" spans="1:8">
      <c r="A117" s="95">
        <v>4</v>
      </c>
      <c r="B117" s="93" t="s">
        <v>146</v>
      </c>
      <c r="C117" s="91">
        <v>0</v>
      </c>
      <c r="D117" s="76">
        <v>0</v>
      </c>
      <c r="E117" s="76">
        <v>0</v>
      </c>
      <c r="F117" s="76">
        <v>0</v>
      </c>
      <c r="G117" s="76">
        <v>0</v>
      </c>
      <c r="H117" s="94"/>
    </row>
    <row r="118" spans="1:8">
      <c r="A118" s="95">
        <v>5</v>
      </c>
      <c r="B118" s="93" t="s">
        <v>147</v>
      </c>
      <c r="C118" s="91">
        <v>1000</v>
      </c>
      <c r="D118" s="76">
        <v>250</v>
      </c>
      <c r="E118" s="76">
        <v>250</v>
      </c>
      <c r="F118" s="76">
        <v>250</v>
      </c>
      <c r="G118" s="76">
        <v>250</v>
      </c>
      <c r="H118" s="94"/>
    </row>
    <row r="119" spans="1:8">
      <c r="A119" s="96"/>
      <c r="B119" s="69" t="s">
        <v>148</v>
      </c>
      <c r="C119" s="91">
        <f>C115+C116+C117+C118</f>
        <v>108618</v>
      </c>
      <c r="D119" s="193">
        <f t="shared" ref="D119:G119" si="16">D115+D116+D117+D118</f>
        <v>4250</v>
      </c>
      <c r="E119" s="193">
        <f t="shared" si="16"/>
        <v>27155</v>
      </c>
      <c r="F119" s="193">
        <f t="shared" si="16"/>
        <v>50058</v>
      </c>
      <c r="G119" s="193">
        <f t="shared" si="16"/>
        <v>27155</v>
      </c>
      <c r="H119" s="86"/>
    </row>
    <row r="120" spans="1:8">
      <c r="A120" s="95">
        <v>7</v>
      </c>
      <c r="B120" s="97" t="s">
        <v>149</v>
      </c>
      <c r="C120" s="91">
        <v>2044052</v>
      </c>
      <c r="D120" s="98">
        <v>561669</v>
      </c>
      <c r="E120" s="98">
        <v>538764</v>
      </c>
      <c r="F120" s="98">
        <v>460860</v>
      </c>
      <c r="G120" s="98">
        <v>482759</v>
      </c>
      <c r="H120" s="99"/>
    </row>
    <row r="121" spans="1:8">
      <c r="A121" s="95">
        <v>8</v>
      </c>
      <c r="B121" s="97" t="s">
        <v>150</v>
      </c>
      <c r="C121" s="91">
        <v>78000</v>
      </c>
      <c r="D121" s="98">
        <v>19500</v>
      </c>
      <c r="E121" s="98">
        <v>19500</v>
      </c>
      <c r="F121" s="98">
        <v>19500</v>
      </c>
      <c r="G121" s="98">
        <v>19500</v>
      </c>
      <c r="H121" s="83"/>
    </row>
    <row r="122" spans="1:8">
      <c r="A122" s="100"/>
      <c r="B122" s="69" t="s">
        <v>151</v>
      </c>
      <c r="C122" s="91">
        <f>C119+C120+C121</f>
        <v>2230670</v>
      </c>
      <c r="D122" s="91">
        <f t="shared" ref="D122:G122" si="17">D119+D120+D121</f>
        <v>585419</v>
      </c>
      <c r="E122" s="91">
        <f t="shared" si="17"/>
        <v>585419</v>
      </c>
      <c r="F122" s="91">
        <f t="shared" si="17"/>
        <v>530418</v>
      </c>
      <c r="G122" s="136">
        <f t="shared" si="17"/>
        <v>529414</v>
      </c>
      <c r="H122" s="83"/>
    </row>
  </sheetData>
  <mergeCells count="21">
    <mergeCell ref="A4:B4"/>
    <mergeCell ref="E4:H5"/>
    <mergeCell ref="A5:B5"/>
    <mergeCell ref="A1:B1"/>
    <mergeCell ref="E1:H1"/>
    <mergeCell ref="A2:B2"/>
    <mergeCell ref="E2:H2"/>
    <mergeCell ref="A3:H3"/>
    <mergeCell ref="A112:A113"/>
    <mergeCell ref="B112:B113"/>
    <mergeCell ref="C112:C113"/>
    <mergeCell ref="D112:G112"/>
    <mergeCell ref="A6:B6"/>
    <mergeCell ref="D6:H6"/>
    <mergeCell ref="B7:H7"/>
    <mergeCell ref="A8:H8"/>
    <mergeCell ref="A9:A10"/>
    <mergeCell ref="B9:B10"/>
    <mergeCell ref="C9:C10"/>
    <mergeCell ref="D9:D10"/>
    <mergeCell ref="E9:H9"/>
  </mergeCells>
  <pageMargins left="0.47" right="0.18" top="0.75" bottom="0.75" header="0.32" footer="0.3"/>
  <pageSetup paperSize="9" orientation="portrait" horizontalDpi="180" verticalDpi="180" r:id="rId1"/>
  <ignoredErrors>
    <ignoredError sqref="F11:H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Q46"/>
  <sheetViews>
    <sheetView topLeftCell="A6" workbookViewId="0">
      <selection activeCell="H7" sqref="H7"/>
    </sheetView>
  </sheetViews>
  <sheetFormatPr defaultRowHeight="15"/>
  <cols>
    <col min="1" max="2" width="5" customWidth="1"/>
    <col min="3" max="3" width="29" customWidth="1"/>
    <col min="4" max="4" width="8.7109375" customWidth="1"/>
    <col min="5" max="5" width="8" customWidth="1"/>
    <col min="6" max="6" width="8.5703125" customWidth="1"/>
    <col min="7" max="7" width="11.5703125" bestFit="1" customWidth="1"/>
    <col min="8" max="8" width="11.5703125" customWidth="1"/>
    <col min="9" max="9" width="8.140625" customWidth="1"/>
    <col min="10" max="10" width="7.85546875" bestFit="1" customWidth="1"/>
    <col min="12" max="12" width="7.85546875" customWidth="1"/>
    <col min="13" max="13" width="8.7109375" customWidth="1"/>
    <col min="14" max="16" width="9.140625" hidden="1" customWidth="1"/>
    <col min="17" max="17" width="10.7109375" customWidth="1"/>
  </cols>
  <sheetData>
    <row r="1" spans="1:17" ht="15.75">
      <c r="A1" s="275" t="s">
        <v>265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</row>
    <row r="2" spans="1:17" ht="15.75">
      <c r="A2" s="101"/>
      <c r="B2" s="140"/>
      <c r="C2" s="101"/>
      <c r="D2" s="101"/>
      <c r="E2" s="101"/>
      <c r="F2" s="101"/>
      <c r="G2" s="101"/>
      <c r="H2" s="197"/>
      <c r="I2" s="102"/>
      <c r="J2" s="102"/>
      <c r="K2" s="102"/>
      <c r="L2" s="102"/>
      <c r="M2" s="102"/>
      <c r="N2" s="101"/>
      <c r="O2" s="102"/>
      <c r="P2" s="101"/>
      <c r="Q2" s="102"/>
    </row>
    <row r="3" spans="1:17" ht="15.75" customHeight="1">
      <c r="A3" s="276" t="s">
        <v>152</v>
      </c>
      <c r="B3" s="273"/>
      <c r="C3" s="277" t="s">
        <v>153</v>
      </c>
      <c r="D3" s="257" t="s">
        <v>154</v>
      </c>
      <c r="E3" s="257" t="s">
        <v>155</v>
      </c>
      <c r="F3" s="257" t="s">
        <v>156</v>
      </c>
      <c r="G3" s="257" t="s">
        <v>157</v>
      </c>
      <c r="H3" s="196"/>
      <c r="I3" s="261" t="s">
        <v>158</v>
      </c>
      <c r="J3" s="262"/>
      <c r="K3" s="262"/>
      <c r="L3" s="263"/>
      <c r="M3" s="257" t="s">
        <v>159</v>
      </c>
      <c r="N3" s="257" t="s">
        <v>160</v>
      </c>
      <c r="O3" s="257" t="s">
        <v>161</v>
      </c>
      <c r="P3" s="257" t="s">
        <v>162</v>
      </c>
      <c r="Q3" s="279" t="s">
        <v>163</v>
      </c>
    </row>
    <row r="4" spans="1:17" ht="33.75" customHeight="1">
      <c r="A4" s="276"/>
      <c r="B4" s="274"/>
      <c r="C4" s="278"/>
      <c r="D4" s="258"/>
      <c r="E4" s="258"/>
      <c r="F4" s="258"/>
      <c r="G4" s="258"/>
      <c r="H4" s="205" t="s">
        <v>263</v>
      </c>
      <c r="I4" s="103" t="s">
        <v>164</v>
      </c>
      <c r="J4" s="43" t="s">
        <v>165</v>
      </c>
      <c r="K4" s="43" t="s">
        <v>166</v>
      </c>
      <c r="L4" s="43" t="s">
        <v>167</v>
      </c>
      <c r="M4" s="258"/>
      <c r="N4" s="258"/>
      <c r="O4" s="258"/>
      <c r="P4" s="258"/>
      <c r="Q4" s="279"/>
    </row>
    <row r="5" spans="1:17">
      <c r="A5" s="104">
        <v>211</v>
      </c>
      <c r="B5" s="104">
        <v>121</v>
      </c>
      <c r="C5" s="105" t="s">
        <v>168</v>
      </c>
      <c r="D5" s="106">
        <v>593930</v>
      </c>
      <c r="E5" s="106"/>
      <c r="F5" s="106"/>
      <c r="G5" s="106">
        <v>59908</v>
      </c>
      <c r="H5" s="106"/>
      <c r="I5" s="106"/>
      <c r="J5" s="106"/>
      <c r="K5" s="106"/>
      <c r="L5" s="106"/>
      <c r="M5" s="106">
        <v>499387</v>
      </c>
      <c r="N5" s="106"/>
      <c r="O5" s="107"/>
      <c r="P5" s="108"/>
      <c r="Q5" s="109">
        <f>SUM(D5:P5)</f>
        <v>1153225</v>
      </c>
    </row>
    <row r="6" spans="1:17">
      <c r="A6" s="104">
        <v>212</v>
      </c>
      <c r="B6" s="104">
        <v>122</v>
      </c>
      <c r="C6" s="105" t="s">
        <v>169</v>
      </c>
      <c r="D6" s="106">
        <v>11000</v>
      </c>
      <c r="E6" s="106">
        <f t="shared" ref="E6:Q6" si="0">E7</f>
        <v>0</v>
      </c>
      <c r="F6" s="106">
        <f t="shared" si="0"/>
        <v>0</v>
      </c>
      <c r="G6" s="106">
        <f t="shared" si="0"/>
        <v>0</v>
      </c>
      <c r="H6" s="106"/>
      <c r="I6" s="106">
        <f t="shared" si="0"/>
        <v>0</v>
      </c>
      <c r="J6" s="106">
        <f t="shared" si="0"/>
        <v>0</v>
      </c>
      <c r="K6" s="106">
        <f t="shared" si="0"/>
        <v>0</v>
      </c>
      <c r="L6" s="106">
        <f t="shared" si="0"/>
        <v>0</v>
      </c>
      <c r="M6" s="106">
        <f t="shared" si="0"/>
        <v>0</v>
      </c>
      <c r="N6" s="106">
        <f t="shared" si="0"/>
        <v>0</v>
      </c>
      <c r="O6" s="106">
        <f t="shared" si="0"/>
        <v>0</v>
      </c>
      <c r="P6" s="106">
        <f t="shared" si="0"/>
        <v>0</v>
      </c>
      <c r="Q6" s="106">
        <f t="shared" si="0"/>
        <v>11000</v>
      </c>
    </row>
    <row r="7" spans="1:17">
      <c r="A7" s="110"/>
      <c r="B7" s="110"/>
      <c r="C7" s="111" t="s">
        <v>170</v>
      </c>
      <c r="D7" s="112">
        <v>11000</v>
      </c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08"/>
      <c r="P7" s="108"/>
      <c r="Q7" s="109">
        <f t="shared" ref="Q7:Q42" si="1">SUM(D7:P7)</f>
        <v>11000</v>
      </c>
    </row>
    <row r="8" spans="1:17" ht="30" hidden="1" customHeight="1">
      <c r="A8" s="110"/>
      <c r="B8" s="110"/>
      <c r="C8" s="113" t="s">
        <v>171</v>
      </c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08"/>
      <c r="P8" s="108"/>
      <c r="Q8" s="109">
        <f t="shared" si="1"/>
        <v>0</v>
      </c>
    </row>
    <row r="9" spans="1:17">
      <c r="A9" s="104">
        <v>213</v>
      </c>
      <c r="B9" s="104">
        <v>129</v>
      </c>
      <c r="C9" s="105" t="s">
        <v>172</v>
      </c>
      <c r="D9" s="106">
        <v>179367</v>
      </c>
      <c r="E9" s="106"/>
      <c r="F9" s="106"/>
      <c r="G9" s="106">
        <v>18092</v>
      </c>
      <c r="H9" s="106"/>
      <c r="I9" s="106"/>
      <c r="J9" s="106"/>
      <c r="K9" s="106"/>
      <c r="L9" s="106"/>
      <c r="M9" s="106">
        <v>150815</v>
      </c>
      <c r="N9" s="106"/>
      <c r="O9" s="106"/>
      <c r="P9" s="107"/>
      <c r="Q9" s="109">
        <f t="shared" si="1"/>
        <v>348274</v>
      </c>
    </row>
    <row r="10" spans="1:17">
      <c r="A10" s="104">
        <v>221</v>
      </c>
      <c r="B10" s="104">
        <v>242</v>
      </c>
      <c r="C10" s="105" t="s">
        <v>173</v>
      </c>
      <c r="D10" s="106">
        <v>6000</v>
      </c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8"/>
      <c r="P10" s="108"/>
      <c r="Q10" s="109">
        <f t="shared" si="1"/>
        <v>6000</v>
      </c>
    </row>
    <row r="11" spans="1:17">
      <c r="A11" s="104">
        <v>222</v>
      </c>
      <c r="B11" s="104">
        <v>122</v>
      </c>
      <c r="C11" s="105" t="s">
        <v>174</v>
      </c>
      <c r="D11" s="106">
        <f>D12+D13</f>
        <v>0</v>
      </c>
      <c r="E11" s="106">
        <f t="shared" ref="E11:Q11" si="2">E12+E13</f>
        <v>0</v>
      </c>
      <c r="F11" s="106">
        <f t="shared" si="2"/>
        <v>0</v>
      </c>
      <c r="G11" s="106">
        <f t="shared" si="2"/>
        <v>0</v>
      </c>
      <c r="H11" s="106"/>
      <c r="I11" s="106">
        <f t="shared" si="2"/>
        <v>0</v>
      </c>
      <c r="J11" s="106">
        <f t="shared" si="2"/>
        <v>0</v>
      </c>
      <c r="K11" s="106">
        <f t="shared" si="2"/>
        <v>0</v>
      </c>
      <c r="L11" s="106">
        <f t="shared" si="2"/>
        <v>0</v>
      </c>
      <c r="M11" s="106">
        <f t="shared" si="2"/>
        <v>0</v>
      </c>
      <c r="N11" s="106">
        <f t="shared" si="2"/>
        <v>0</v>
      </c>
      <c r="O11" s="106">
        <f t="shared" si="2"/>
        <v>0</v>
      </c>
      <c r="P11" s="106">
        <f t="shared" si="2"/>
        <v>0</v>
      </c>
      <c r="Q11" s="106">
        <f t="shared" si="2"/>
        <v>0</v>
      </c>
    </row>
    <row r="12" spans="1:17">
      <c r="A12" s="110"/>
      <c r="B12" s="110"/>
      <c r="C12" s="114" t="s">
        <v>175</v>
      </c>
      <c r="D12" s="112">
        <v>0</v>
      </c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08"/>
      <c r="P12" s="108"/>
      <c r="Q12" s="109">
        <f t="shared" si="1"/>
        <v>0</v>
      </c>
    </row>
    <row r="13" spans="1:17">
      <c r="A13" s="110"/>
      <c r="B13" s="110"/>
      <c r="C13" s="115" t="s">
        <v>176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08"/>
      <c r="P13" s="108"/>
      <c r="Q13" s="109">
        <f t="shared" si="1"/>
        <v>0</v>
      </c>
    </row>
    <row r="14" spans="1:17">
      <c r="A14" s="104">
        <v>223</v>
      </c>
      <c r="B14" s="104">
        <v>244</v>
      </c>
      <c r="C14" s="105" t="s">
        <v>177</v>
      </c>
      <c r="D14" s="106">
        <v>50000</v>
      </c>
      <c r="E14" s="106">
        <f t="shared" ref="E14:Q14" si="3">E15+E16</f>
        <v>0</v>
      </c>
      <c r="F14" s="106">
        <f t="shared" si="3"/>
        <v>0</v>
      </c>
      <c r="G14" s="106">
        <f t="shared" si="3"/>
        <v>0</v>
      </c>
      <c r="H14" s="106"/>
      <c r="I14" s="106">
        <f t="shared" si="3"/>
        <v>0</v>
      </c>
      <c r="J14" s="106">
        <v>60000</v>
      </c>
      <c r="K14" s="106">
        <f t="shared" si="3"/>
        <v>0</v>
      </c>
      <c r="L14" s="106">
        <f t="shared" si="3"/>
        <v>0</v>
      </c>
      <c r="M14" s="106">
        <f t="shared" si="3"/>
        <v>0</v>
      </c>
      <c r="N14" s="106">
        <f t="shared" si="3"/>
        <v>0</v>
      </c>
      <c r="O14" s="106">
        <f t="shared" si="3"/>
        <v>0</v>
      </c>
      <c r="P14" s="106">
        <f t="shared" si="3"/>
        <v>0</v>
      </c>
      <c r="Q14" s="106">
        <f t="shared" si="3"/>
        <v>110000</v>
      </c>
    </row>
    <row r="15" spans="1:17">
      <c r="A15" s="110"/>
      <c r="B15" s="110"/>
      <c r="C15" s="116" t="s">
        <v>178</v>
      </c>
      <c r="D15" s="112">
        <v>0</v>
      </c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08"/>
      <c r="P15" s="108"/>
      <c r="Q15" s="109">
        <f t="shared" si="1"/>
        <v>0</v>
      </c>
    </row>
    <row r="16" spans="1:17">
      <c r="A16" s="110"/>
      <c r="B16" s="110"/>
      <c r="C16" s="117" t="s">
        <v>179</v>
      </c>
      <c r="D16" s="112">
        <v>50000</v>
      </c>
      <c r="E16" s="112"/>
      <c r="F16" s="112"/>
      <c r="G16" s="112"/>
      <c r="H16" s="112"/>
      <c r="I16" s="112"/>
      <c r="J16" s="112">
        <v>60000</v>
      </c>
      <c r="K16" s="112"/>
      <c r="L16" s="112"/>
      <c r="M16" s="112"/>
      <c r="N16" s="112"/>
      <c r="O16" s="108"/>
      <c r="P16" s="108"/>
      <c r="Q16" s="109">
        <f t="shared" si="1"/>
        <v>110000</v>
      </c>
    </row>
    <row r="17" spans="1:17">
      <c r="A17" s="104">
        <v>224</v>
      </c>
      <c r="B17" s="104">
        <v>244</v>
      </c>
      <c r="C17" s="105" t="s">
        <v>180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9">
        <f t="shared" si="1"/>
        <v>0</v>
      </c>
    </row>
    <row r="18" spans="1:17">
      <c r="A18" s="104">
        <v>225</v>
      </c>
      <c r="B18" s="104">
        <v>243</v>
      </c>
      <c r="C18" s="105" t="s">
        <v>181</v>
      </c>
      <c r="D18" s="106">
        <f>D19+D20</f>
        <v>0</v>
      </c>
      <c r="E18" s="106">
        <f t="shared" ref="E18:Q18" si="4">E19+E20</f>
        <v>0</v>
      </c>
      <c r="F18" s="106">
        <f t="shared" si="4"/>
        <v>0</v>
      </c>
      <c r="G18" s="106">
        <f t="shared" si="4"/>
        <v>0</v>
      </c>
      <c r="H18" s="106"/>
      <c r="I18" s="106">
        <f t="shared" si="4"/>
        <v>0</v>
      </c>
      <c r="J18" s="106">
        <f t="shared" si="4"/>
        <v>0</v>
      </c>
      <c r="K18" s="106">
        <f t="shared" si="4"/>
        <v>0</v>
      </c>
      <c r="L18" s="106">
        <f t="shared" si="4"/>
        <v>0</v>
      </c>
      <c r="M18" s="106">
        <f t="shared" si="4"/>
        <v>0</v>
      </c>
      <c r="N18" s="106">
        <f t="shared" si="4"/>
        <v>0</v>
      </c>
      <c r="O18" s="106">
        <f t="shared" si="4"/>
        <v>0</v>
      </c>
      <c r="P18" s="106">
        <f t="shared" si="4"/>
        <v>0</v>
      </c>
      <c r="Q18" s="106">
        <f t="shared" si="4"/>
        <v>0</v>
      </c>
    </row>
    <row r="19" spans="1:17">
      <c r="A19" s="110"/>
      <c r="B19" s="110"/>
      <c r="C19" s="118" t="s">
        <v>182</v>
      </c>
      <c r="D19" s="108">
        <v>0</v>
      </c>
      <c r="E19" s="108"/>
      <c r="F19" s="108"/>
      <c r="G19" s="108"/>
      <c r="H19" s="138"/>
      <c r="I19" s="108"/>
      <c r="J19" s="108"/>
      <c r="K19" s="108"/>
      <c r="L19" s="108"/>
      <c r="M19" s="108"/>
      <c r="N19" s="108"/>
      <c r="O19" s="108"/>
      <c r="P19" s="108"/>
      <c r="Q19" s="109">
        <f t="shared" si="1"/>
        <v>0</v>
      </c>
    </row>
    <row r="20" spans="1:17">
      <c r="A20" s="110"/>
      <c r="B20" s="110"/>
      <c r="C20" s="117" t="s">
        <v>183</v>
      </c>
      <c r="D20" s="108">
        <v>0</v>
      </c>
      <c r="E20" s="108"/>
      <c r="F20" s="108"/>
      <c r="G20" s="108"/>
      <c r="H20" s="138"/>
      <c r="I20" s="108"/>
      <c r="J20" s="108"/>
      <c r="K20" s="108"/>
      <c r="L20" s="108"/>
      <c r="M20" s="108"/>
      <c r="N20" s="119"/>
      <c r="O20" s="108"/>
      <c r="P20" s="108"/>
      <c r="Q20" s="109">
        <f t="shared" si="1"/>
        <v>0</v>
      </c>
    </row>
    <row r="21" spans="1:17">
      <c r="A21" s="110">
        <v>226</v>
      </c>
      <c r="B21" s="110">
        <v>244</v>
      </c>
      <c r="C21" s="105" t="s">
        <v>184</v>
      </c>
      <c r="D21" s="107">
        <v>36580</v>
      </c>
      <c r="E21" s="107">
        <f t="shared" ref="E21:P21" si="5">E22+E24+E25+E26+E27</f>
        <v>177300</v>
      </c>
      <c r="F21" s="107">
        <f t="shared" si="5"/>
        <v>0</v>
      </c>
      <c r="G21" s="107">
        <f t="shared" si="5"/>
        <v>0</v>
      </c>
      <c r="H21" s="107">
        <v>100000</v>
      </c>
      <c r="I21" s="107">
        <v>123119</v>
      </c>
      <c r="J21" s="107">
        <f t="shared" si="5"/>
        <v>0</v>
      </c>
      <c r="K21" s="107">
        <f t="shared" si="5"/>
        <v>0</v>
      </c>
      <c r="L21" s="107">
        <f t="shared" si="5"/>
        <v>0</v>
      </c>
      <c r="M21" s="107">
        <f t="shared" si="5"/>
        <v>0</v>
      </c>
      <c r="N21" s="107">
        <f t="shared" si="5"/>
        <v>0</v>
      </c>
      <c r="O21" s="107">
        <f t="shared" si="5"/>
        <v>0</v>
      </c>
      <c r="P21" s="107">
        <f t="shared" si="5"/>
        <v>0</v>
      </c>
      <c r="Q21" s="107">
        <v>436999</v>
      </c>
    </row>
    <row r="22" spans="1:17" ht="14.25" customHeight="1">
      <c r="A22" s="110"/>
      <c r="B22" s="110"/>
      <c r="C22" s="117" t="s">
        <v>219</v>
      </c>
      <c r="D22" s="108">
        <v>18000</v>
      </c>
      <c r="E22" s="108"/>
      <c r="F22" s="108"/>
      <c r="G22" s="108"/>
      <c r="H22" s="138"/>
      <c r="I22" s="108"/>
      <c r="J22" s="108"/>
      <c r="K22" s="108"/>
      <c r="L22" s="108"/>
      <c r="M22" s="108"/>
      <c r="N22" s="108"/>
      <c r="O22" s="108"/>
      <c r="P22" s="108"/>
      <c r="Q22" s="109">
        <f t="shared" si="1"/>
        <v>18000</v>
      </c>
    </row>
    <row r="23" spans="1:17" ht="33" hidden="1" customHeight="1">
      <c r="A23" s="121"/>
      <c r="B23" s="121"/>
      <c r="C23" s="122" t="s">
        <v>185</v>
      </c>
      <c r="D23" s="108"/>
      <c r="E23" s="108"/>
      <c r="F23" s="108"/>
      <c r="G23" s="108"/>
      <c r="H23" s="138"/>
      <c r="I23" s="108"/>
      <c r="J23" s="108"/>
      <c r="K23" s="108"/>
      <c r="L23" s="108"/>
      <c r="M23" s="120"/>
      <c r="N23" s="120"/>
      <c r="O23" s="120"/>
      <c r="P23" s="108"/>
      <c r="Q23" s="109">
        <f t="shared" si="1"/>
        <v>0</v>
      </c>
    </row>
    <row r="24" spans="1:17">
      <c r="A24" s="121"/>
      <c r="B24" s="121"/>
      <c r="C24" s="123" t="s">
        <v>262</v>
      </c>
      <c r="D24" s="119">
        <v>18580</v>
      </c>
      <c r="E24" s="108"/>
      <c r="F24" s="108"/>
      <c r="G24" s="108"/>
      <c r="H24" s="138"/>
      <c r="I24" s="108"/>
      <c r="J24" s="108"/>
      <c r="K24" s="108"/>
      <c r="L24" s="108"/>
      <c r="M24" s="120"/>
      <c r="N24" s="120"/>
      <c r="O24" s="120"/>
      <c r="P24" s="108"/>
      <c r="Q24" s="109">
        <f t="shared" si="1"/>
        <v>18580</v>
      </c>
    </row>
    <row r="25" spans="1:17">
      <c r="A25" s="121"/>
      <c r="B25" s="121"/>
      <c r="C25" s="123" t="s">
        <v>220</v>
      </c>
      <c r="D25" s="119"/>
      <c r="E25" s="108"/>
      <c r="F25" s="108"/>
      <c r="G25" s="108"/>
      <c r="H25" s="138"/>
      <c r="I25" s="108"/>
      <c r="J25" s="108"/>
      <c r="K25" s="108"/>
      <c r="L25" s="108"/>
      <c r="M25" s="120"/>
      <c r="N25" s="120"/>
      <c r="O25" s="120"/>
      <c r="P25" s="108"/>
      <c r="Q25" s="109">
        <f t="shared" si="1"/>
        <v>0</v>
      </c>
    </row>
    <row r="26" spans="1:17">
      <c r="A26" s="121"/>
      <c r="B26" s="121"/>
      <c r="C26" s="123" t="s">
        <v>225</v>
      </c>
      <c r="D26" s="119"/>
      <c r="E26" s="138">
        <v>177300</v>
      </c>
      <c r="F26" s="138"/>
      <c r="G26" s="138"/>
      <c r="H26" s="138">
        <v>100000</v>
      </c>
      <c r="I26" s="138">
        <v>88119</v>
      </c>
      <c r="J26" s="138"/>
      <c r="K26" s="138"/>
      <c r="L26" s="138"/>
      <c r="M26" s="120"/>
      <c r="N26" s="120"/>
      <c r="O26" s="120"/>
      <c r="P26" s="138"/>
      <c r="Q26" s="109">
        <f t="shared" si="1"/>
        <v>365419</v>
      </c>
    </row>
    <row r="27" spans="1:17">
      <c r="A27" s="121"/>
      <c r="B27" s="121"/>
      <c r="C27" s="123" t="s">
        <v>234</v>
      </c>
      <c r="D27" s="119"/>
      <c r="E27" s="138"/>
      <c r="F27" s="138"/>
      <c r="G27" s="138"/>
      <c r="H27" s="138"/>
      <c r="I27" s="138">
        <v>35000</v>
      </c>
      <c r="J27" s="138"/>
      <c r="K27" s="138"/>
      <c r="L27" s="138"/>
      <c r="M27" s="120"/>
      <c r="N27" s="120"/>
      <c r="O27" s="120"/>
      <c r="P27" s="138"/>
      <c r="Q27" s="109">
        <f t="shared" si="1"/>
        <v>35000</v>
      </c>
    </row>
    <row r="28" spans="1:17">
      <c r="A28" s="124">
        <v>263</v>
      </c>
      <c r="B28" s="124"/>
      <c r="C28" s="125" t="s">
        <v>117</v>
      </c>
      <c r="D28" s="107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09">
        <f t="shared" si="1"/>
        <v>0</v>
      </c>
    </row>
    <row r="29" spans="1:17" ht="14.25" customHeight="1">
      <c r="A29" s="124">
        <v>290</v>
      </c>
      <c r="B29" s="124"/>
      <c r="C29" s="125" t="s">
        <v>118</v>
      </c>
      <c r="D29" s="107">
        <v>15000</v>
      </c>
      <c r="E29" s="107">
        <f t="shared" ref="E29:Q29" si="6">E32+E33+E35</f>
        <v>0</v>
      </c>
      <c r="F29" s="107">
        <f t="shared" si="6"/>
        <v>0</v>
      </c>
      <c r="G29" s="107">
        <f t="shared" si="6"/>
        <v>0</v>
      </c>
      <c r="H29" s="107"/>
      <c r="I29" s="107">
        <f t="shared" si="6"/>
        <v>0</v>
      </c>
      <c r="J29" s="107">
        <f t="shared" si="6"/>
        <v>0</v>
      </c>
      <c r="K29" s="107">
        <f t="shared" si="6"/>
        <v>0</v>
      </c>
      <c r="L29" s="107">
        <f t="shared" si="6"/>
        <v>0</v>
      </c>
      <c r="M29" s="107">
        <f t="shared" si="6"/>
        <v>0</v>
      </c>
      <c r="N29" s="107">
        <f t="shared" si="6"/>
        <v>0</v>
      </c>
      <c r="O29" s="107">
        <f t="shared" si="6"/>
        <v>0</v>
      </c>
      <c r="P29" s="107">
        <f t="shared" si="6"/>
        <v>0</v>
      </c>
      <c r="Q29" s="107">
        <f t="shared" si="6"/>
        <v>15000</v>
      </c>
    </row>
    <row r="30" spans="1:17" hidden="1">
      <c r="A30" s="124"/>
      <c r="B30" s="124"/>
      <c r="C30" s="125"/>
      <c r="D30" s="107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09">
        <f t="shared" si="1"/>
        <v>0</v>
      </c>
    </row>
    <row r="31" spans="1:17" hidden="1">
      <c r="A31" s="124"/>
      <c r="B31" s="124"/>
      <c r="C31" s="125"/>
      <c r="D31" s="107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09">
        <f t="shared" si="1"/>
        <v>0</v>
      </c>
    </row>
    <row r="32" spans="1:17">
      <c r="A32" s="124"/>
      <c r="B32" s="124">
        <v>851</v>
      </c>
      <c r="C32" s="137" t="s">
        <v>232</v>
      </c>
      <c r="D32" s="107">
        <v>3000</v>
      </c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09">
        <f t="shared" si="1"/>
        <v>3000</v>
      </c>
    </row>
    <row r="33" spans="1:17" ht="12.75" customHeight="1">
      <c r="A33" s="124"/>
      <c r="B33" s="124">
        <v>852</v>
      </c>
      <c r="C33" s="137" t="s">
        <v>261</v>
      </c>
      <c r="D33" s="107">
        <v>1000</v>
      </c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09">
        <f t="shared" si="1"/>
        <v>1000</v>
      </c>
    </row>
    <row r="34" spans="1:17" ht="1.5" hidden="1" customHeight="1">
      <c r="A34" s="124"/>
      <c r="B34" s="124">
        <v>852</v>
      </c>
      <c r="C34" s="137"/>
      <c r="D34" s="107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09">
        <f t="shared" si="1"/>
        <v>0</v>
      </c>
    </row>
    <row r="35" spans="1:17">
      <c r="A35" s="124"/>
      <c r="B35" s="124">
        <v>853</v>
      </c>
      <c r="C35" s="137" t="s">
        <v>233</v>
      </c>
      <c r="D35" s="107">
        <v>11000</v>
      </c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09">
        <f t="shared" si="1"/>
        <v>11000</v>
      </c>
    </row>
    <row r="36" spans="1:17">
      <c r="A36" s="104">
        <v>310</v>
      </c>
      <c r="B36" s="104">
        <v>244</v>
      </c>
      <c r="C36" s="105" t="s">
        <v>186</v>
      </c>
      <c r="D36" s="107">
        <v>40000</v>
      </c>
      <c r="E36" s="107">
        <f t="shared" ref="E36:Q36" si="7">E37+E38</f>
        <v>0</v>
      </c>
      <c r="F36" s="107">
        <f t="shared" si="7"/>
        <v>0</v>
      </c>
      <c r="G36" s="107">
        <f t="shared" si="7"/>
        <v>0</v>
      </c>
      <c r="H36" s="107"/>
      <c r="I36" s="107">
        <f t="shared" si="7"/>
        <v>0</v>
      </c>
      <c r="J36" s="107">
        <f t="shared" si="7"/>
        <v>0</v>
      </c>
      <c r="K36" s="107">
        <f t="shared" si="7"/>
        <v>0</v>
      </c>
      <c r="L36" s="107">
        <f t="shared" si="7"/>
        <v>0</v>
      </c>
      <c r="M36" s="107">
        <f t="shared" si="7"/>
        <v>0</v>
      </c>
      <c r="N36" s="107">
        <f t="shared" si="7"/>
        <v>0</v>
      </c>
      <c r="O36" s="107">
        <f t="shared" si="7"/>
        <v>0</v>
      </c>
      <c r="P36" s="107">
        <f t="shared" si="7"/>
        <v>0</v>
      </c>
      <c r="Q36" s="107">
        <f t="shared" si="7"/>
        <v>40000</v>
      </c>
    </row>
    <row r="37" spans="1:17">
      <c r="A37" s="121"/>
      <c r="B37" s="121"/>
      <c r="C37" s="117" t="s">
        <v>187</v>
      </c>
      <c r="D37" s="119">
        <v>40000</v>
      </c>
      <c r="E37" s="108"/>
      <c r="F37" s="108"/>
      <c r="G37" s="108"/>
      <c r="H37" s="138"/>
      <c r="I37" s="108"/>
      <c r="J37" s="108"/>
      <c r="K37" s="108"/>
      <c r="L37" s="108"/>
      <c r="M37" s="108"/>
      <c r="N37" s="108"/>
      <c r="O37" s="108"/>
      <c r="P37" s="108"/>
      <c r="Q37" s="109">
        <f t="shared" si="1"/>
        <v>40000</v>
      </c>
    </row>
    <row r="38" spans="1:17">
      <c r="A38" s="121"/>
      <c r="B38" s="121"/>
      <c r="C38" s="117" t="s">
        <v>188</v>
      </c>
      <c r="D38" s="108"/>
      <c r="E38" s="108"/>
      <c r="F38" s="108"/>
      <c r="G38" s="108"/>
      <c r="H38" s="138"/>
      <c r="I38" s="108"/>
      <c r="J38" s="108"/>
      <c r="K38" s="108"/>
      <c r="L38" s="108"/>
      <c r="M38" s="120"/>
      <c r="N38" s="120"/>
      <c r="O38" s="120"/>
      <c r="P38" s="108"/>
      <c r="Q38" s="109">
        <f t="shared" si="1"/>
        <v>0</v>
      </c>
    </row>
    <row r="39" spans="1:17" ht="14.25" customHeight="1">
      <c r="A39" s="104">
        <v>340</v>
      </c>
      <c r="B39" s="104">
        <v>244</v>
      </c>
      <c r="C39" s="105" t="s">
        <v>189</v>
      </c>
      <c r="D39" s="107">
        <v>65000</v>
      </c>
      <c r="E39" s="107">
        <f t="shared" ref="E39:P39" si="8">E42</f>
        <v>0</v>
      </c>
      <c r="F39" s="107">
        <f t="shared" si="8"/>
        <v>0</v>
      </c>
      <c r="G39" s="107">
        <f t="shared" si="8"/>
        <v>0</v>
      </c>
      <c r="H39" s="107"/>
      <c r="I39" s="107">
        <v>30172</v>
      </c>
      <c r="J39" s="107">
        <f t="shared" si="8"/>
        <v>15000</v>
      </c>
      <c r="K39" s="107">
        <f t="shared" si="8"/>
        <v>0</v>
      </c>
      <c r="L39" s="107">
        <v>0</v>
      </c>
      <c r="M39" s="107">
        <f t="shared" si="8"/>
        <v>0</v>
      </c>
      <c r="N39" s="107">
        <f t="shared" si="8"/>
        <v>0</v>
      </c>
      <c r="O39" s="107">
        <f t="shared" si="8"/>
        <v>0</v>
      </c>
      <c r="P39" s="107">
        <f t="shared" si="8"/>
        <v>0</v>
      </c>
      <c r="Q39" s="107">
        <v>110172</v>
      </c>
    </row>
    <row r="40" spans="1:17" hidden="1">
      <c r="A40" s="121"/>
      <c r="B40" s="121"/>
      <c r="C40" s="126" t="s">
        <v>190</v>
      </c>
      <c r="D40" s="108"/>
      <c r="E40" s="108"/>
      <c r="F40" s="108"/>
      <c r="G40" s="108"/>
      <c r="H40" s="138"/>
      <c r="I40" s="108"/>
      <c r="J40" s="108"/>
      <c r="K40" s="108"/>
      <c r="L40" s="108"/>
      <c r="M40" s="108"/>
      <c r="N40" s="108"/>
      <c r="O40" s="108"/>
      <c r="P40" s="108"/>
      <c r="Q40" s="109">
        <f t="shared" si="1"/>
        <v>0</v>
      </c>
    </row>
    <row r="41" spans="1:17" hidden="1">
      <c r="A41" s="121"/>
      <c r="B41" s="121"/>
      <c r="C41" s="127" t="s">
        <v>191</v>
      </c>
      <c r="D41" s="108"/>
      <c r="E41" s="108"/>
      <c r="F41" s="108"/>
      <c r="G41" s="108"/>
      <c r="H41" s="138"/>
      <c r="I41" s="108"/>
      <c r="J41" s="108"/>
      <c r="K41" s="108"/>
      <c r="L41" s="108"/>
      <c r="M41" s="119"/>
      <c r="N41" s="119"/>
      <c r="O41" s="108"/>
      <c r="P41" s="108"/>
      <c r="Q41" s="109">
        <f t="shared" si="1"/>
        <v>0</v>
      </c>
    </row>
    <row r="42" spans="1:17">
      <c r="A42" s="121"/>
      <c r="B42" s="121"/>
      <c r="C42" s="127" t="s">
        <v>192</v>
      </c>
      <c r="D42" s="119">
        <v>65000</v>
      </c>
      <c r="E42" s="108"/>
      <c r="F42" s="108"/>
      <c r="G42" s="108"/>
      <c r="H42" s="138"/>
      <c r="I42" s="108">
        <v>30172</v>
      </c>
      <c r="J42" s="108">
        <v>15000</v>
      </c>
      <c r="K42" s="108"/>
      <c r="L42" s="108"/>
      <c r="M42" s="128"/>
      <c r="N42" s="128"/>
      <c r="O42" s="128"/>
      <c r="P42" s="108"/>
      <c r="Q42" s="109">
        <f t="shared" si="1"/>
        <v>110172</v>
      </c>
    </row>
    <row r="43" spans="1:17">
      <c r="A43" s="129"/>
      <c r="B43" s="129"/>
      <c r="C43" s="130" t="s">
        <v>193</v>
      </c>
      <c r="D43" s="131">
        <f>D5+D6+D9+D10+D11+D14+D17+D18+D21+D28+D29+D36+D39</f>
        <v>996877</v>
      </c>
      <c r="E43" s="131">
        <f t="shared" ref="E43:Q43" si="9">E5+E6+E9+E10+E11+E14+E17+E18+E21+E28+E29+E36+E39</f>
        <v>177300</v>
      </c>
      <c r="F43" s="131">
        <f t="shared" si="9"/>
        <v>0</v>
      </c>
      <c r="G43" s="131">
        <f t="shared" si="9"/>
        <v>78000</v>
      </c>
      <c r="H43" s="131">
        <v>100000</v>
      </c>
      <c r="I43" s="131">
        <f t="shared" si="9"/>
        <v>153291</v>
      </c>
      <c r="J43" s="131">
        <f t="shared" si="9"/>
        <v>75000</v>
      </c>
      <c r="K43" s="131">
        <f t="shared" si="9"/>
        <v>0</v>
      </c>
      <c r="L43" s="131">
        <f t="shared" si="9"/>
        <v>0</v>
      </c>
      <c r="M43" s="131">
        <f t="shared" si="9"/>
        <v>650202</v>
      </c>
      <c r="N43" s="131">
        <f t="shared" si="9"/>
        <v>0</v>
      </c>
      <c r="O43" s="131">
        <f t="shared" si="9"/>
        <v>0</v>
      </c>
      <c r="P43" s="131">
        <f t="shared" si="9"/>
        <v>0</v>
      </c>
      <c r="Q43" s="131">
        <f t="shared" si="9"/>
        <v>2230670</v>
      </c>
    </row>
    <row r="44" spans="1:17">
      <c r="A44" s="13"/>
      <c r="B44" s="13"/>
      <c r="C44" s="132"/>
      <c r="D44" s="133"/>
      <c r="E44" s="13"/>
      <c r="F44" s="13"/>
      <c r="G44" s="13"/>
      <c r="H44" s="13"/>
      <c r="I44" s="13"/>
      <c r="J44" s="13"/>
      <c r="K44" s="13"/>
      <c r="L44" s="13"/>
      <c r="P44" s="134"/>
      <c r="Q44" s="135"/>
    </row>
    <row r="45" spans="1:17">
      <c r="A45" s="272" t="s">
        <v>264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</row>
    <row r="46" spans="1:17">
      <c r="A46" s="272"/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</row>
  </sheetData>
  <mergeCells count="16">
    <mergeCell ref="A45:Q45"/>
    <mergeCell ref="B3:B4"/>
    <mergeCell ref="A46:Q46"/>
    <mergeCell ref="A1:Q1"/>
    <mergeCell ref="A3:A4"/>
    <mergeCell ref="C3:C4"/>
    <mergeCell ref="D3:D4"/>
    <mergeCell ref="E3:E4"/>
    <mergeCell ref="F3:F4"/>
    <mergeCell ref="G3:G4"/>
    <mergeCell ref="I3:L3"/>
    <mergeCell ref="M3:M4"/>
    <mergeCell ref="N3:N4"/>
    <mergeCell ref="O3:O4"/>
    <mergeCell ref="P3:P4"/>
    <mergeCell ref="Q3:Q4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2019-03-02T07:45:26Z</dcterms:modified>
</cp:coreProperties>
</file>