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4"/>
  </bookViews>
  <sheets>
    <sheet name="Прилож1" sheetId="4" r:id="rId1"/>
    <sheet name="Прилож3" sheetId="5" r:id="rId2"/>
    <sheet name="Прилож4" sheetId="6" r:id="rId3"/>
    <sheet name="Прилож5" sheetId="7" r:id="rId4"/>
    <sheet name="Сводная смета" sheetId="1" r:id="rId5"/>
    <sheet name="Расч. пок." sheetId="2" r:id="rId6"/>
    <sheet name="Лист3" sheetId="3" r:id="rId7"/>
  </sheets>
  <externalReferences>
    <externalReference r:id="rId8"/>
    <externalReference r:id="rId9"/>
    <externalReference r:id="rId10"/>
    <externalReference r:id="rId11"/>
    <externalReference r:id="rId12"/>
  </externalReferences>
  <definedNames>
    <definedName name="_xlnm.Print_Area" localSheetId="3">Прилож5!$A$1:$H$58</definedName>
  </definedNames>
  <calcPr calcId="125725"/>
</workbook>
</file>

<file path=xl/calcChain.xml><?xml version="1.0" encoding="utf-8"?>
<calcChain xmlns="http://schemas.openxmlformats.org/spreadsheetml/2006/main">
  <c r="H16" i="7"/>
  <c r="P31" i="2"/>
  <c r="P30"/>
  <c r="D46" i="1"/>
  <c r="F18"/>
  <c r="E76"/>
  <c r="E75" s="1"/>
  <c r="G22" i="6"/>
  <c r="D121" i="1"/>
  <c r="D124" s="1"/>
  <c r="E121"/>
  <c r="E124" s="1"/>
  <c r="F121"/>
  <c r="F124" s="1"/>
  <c r="G121"/>
  <c r="H49" i="7"/>
  <c r="G29" i="6"/>
  <c r="G28" s="1"/>
  <c r="G14"/>
  <c r="D21" i="2"/>
  <c r="E21"/>
  <c r="F21"/>
  <c r="G21"/>
  <c r="H21"/>
  <c r="I21"/>
  <c r="J21"/>
  <c r="K21"/>
  <c r="L21"/>
  <c r="M21"/>
  <c r="N21"/>
  <c r="O21"/>
  <c r="C21"/>
  <c r="P38"/>
  <c r="P37"/>
  <c r="P36"/>
  <c r="O35"/>
  <c r="N35"/>
  <c r="M35"/>
  <c r="L35"/>
  <c r="K35"/>
  <c r="J35"/>
  <c r="I35"/>
  <c r="H35"/>
  <c r="G35"/>
  <c r="F35"/>
  <c r="E35"/>
  <c r="D35"/>
  <c r="C35"/>
  <c r="P34"/>
  <c r="P33"/>
  <c r="O32"/>
  <c r="N32"/>
  <c r="M32"/>
  <c r="L32"/>
  <c r="K32"/>
  <c r="J32"/>
  <c r="I32"/>
  <c r="H32"/>
  <c r="G32"/>
  <c r="F32"/>
  <c r="E32"/>
  <c r="D32"/>
  <c r="P27"/>
  <c r="P26"/>
  <c r="P25"/>
  <c r="P24"/>
  <c r="P23"/>
  <c r="P22"/>
  <c r="M20"/>
  <c r="P20" s="1"/>
  <c r="P19"/>
  <c r="O18"/>
  <c r="N18"/>
  <c r="L18"/>
  <c r="K18"/>
  <c r="J18"/>
  <c r="I18"/>
  <c r="H18"/>
  <c r="F18"/>
  <c r="E18"/>
  <c r="D18"/>
  <c r="C18"/>
  <c r="P17"/>
  <c r="P16"/>
  <c r="P15"/>
  <c r="O14"/>
  <c r="N14"/>
  <c r="M14"/>
  <c r="L14"/>
  <c r="K14"/>
  <c r="J14"/>
  <c r="I14"/>
  <c r="H14"/>
  <c r="G14"/>
  <c r="F14"/>
  <c r="E14"/>
  <c r="D14"/>
  <c r="P13"/>
  <c r="P12"/>
  <c r="O11"/>
  <c r="N11"/>
  <c r="M11"/>
  <c r="L11"/>
  <c r="K11"/>
  <c r="J11"/>
  <c r="I11"/>
  <c r="H11"/>
  <c r="G11"/>
  <c r="F11"/>
  <c r="E11"/>
  <c r="D11"/>
  <c r="C11"/>
  <c r="P10"/>
  <c r="P9"/>
  <c r="P8"/>
  <c r="P7"/>
  <c r="O6"/>
  <c r="N6"/>
  <c r="N39" s="1"/>
  <c r="M6"/>
  <c r="L6"/>
  <c r="K6"/>
  <c r="J6"/>
  <c r="J39"/>
  <c r="I6"/>
  <c r="H6"/>
  <c r="G6"/>
  <c r="F6"/>
  <c r="F39" s="1"/>
  <c r="E6"/>
  <c r="D6"/>
  <c r="P5"/>
  <c r="C123" i="1"/>
  <c r="C122"/>
  <c r="C120"/>
  <c r="C119"/>
  <c r="C118"/>
  <c r="C117"/>
  <c r="C116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G86"/>
  <c r="F86"/>
  <c r="D86" s="1"/>
  <c r="H85"/>
  <c r="G85"/>
  <c r="F85"/>
  <c r="E85"/>
  <c r="G84"/>
  <c r="F84"/>
  <c r="D84" s="1"/>
  <c r="H83"/>
  <c r="G83"/>
  <c r="F83"/>
  <c r="E83"/>
  <c r="H82"/>
  <c r="H81" s="1"/>
  <c r="G82"/>
  <c r="F82"/>
  <c r="F81" s="1"/>
  <c r="E82"/>
  <c r="D82"/>
  <c r="D80"/>
  <c r="H79"/>
  <c r="G79"/>
  <c r="F79"/>
  <c r="E79"/>
  <c r="D79" s="1"/>
  <c r="D78"/>
  <c r="D77"/>
  <c r="H76"/>
  <c r="H75" s="1"/>
  <c r="G76"/>
  <c r="G75" s="1"/>
  <c r="F76"/>
  <c r="F75" s="1"/>
  <c r="D74"/>
  <c r="G73"/>
  <c r="F73"/>
  <c r="H72"/>
  <c r="G72"/>
  <c r="F72"/>
  <c r="E72"/>
  <c r="G71"/>
  <c r="F71"/>
  <c r="F70" s="1"/>
  <c r="F69" s="1"/>
  <c r="H70"/>
  <c r="H69"/>
  <c r="G68"/>
  <c r="F68"/>
  <c r="G67"/>
  <c r="F67"/>
  <c r="H66"/>
  <c r="G66"/>
  <c r="F66"/>
  <c r="E66"/>
  <c r="G65"/>
  <c r="F65"/>
  <c r="H64"/>
  <c r="H63"/>
  <c r="G62"/>
  <c r="F62"/>
  <c r="G61"/>
  <c r="F61"/>
  <c r="H60"/>
  <c r="H57"/>
  <c r="H56" s="1"/>
  <c r="G60"/>
  <c r="F60"/>
  <c r="E60"/>
  <c r="G59"/>
  <c r="F59"/>
  <c r="D58"/>
  <c r="G54"/>
  <c r="F54"/>
  <c r="D53"/>
  <c r="H51"/>
  <c r="H50" s="1"/>
  <c r="G51"/>
  <c r="G50" s="1"/>
  <c r="F51"/>
  <c r="E51"/>
  <c r="E50" s="1"/>
  <c r="D48"/>
  <c r="D47"/>
  <c r="H45"/>
  <c r="H44" s="1"/>
  <c r="G45"/>
  <c r="G44" s="1"/>
  <c r="F45"/>
  <c r="F44" s="1"/>
  <c r="E45"/>
  <c r="E44" s="1"/>
  <c r="D42"/>
  <c r="H41"/>
  <c r="G41"/>
  <c r="F41"/>
  <c r="E41"/>
  <c r="H40"/>
  <c r="G40"/>
  <c r="F40"/>
  <c r="E40"/>
  <c r="D38"/>
  <c r="G37"/>
  <c r="F37"/>
  <c r="H36"/>
  <c r="G36"/>
  <c r="F36"/>
  <c r="E36"/>
  <c r="H35"/>
  <c r="G35"/>
  <c r="F35"/>
  <c r="E35"/>
  <c r="H32"/>
  <c r="G32"/>
  <c r="F32"/>
  <c r="E32"/>
  <c r="H31"/>
  <c r="G31"/>
  <c r="F31"/>
  <c r="E31"/>
  <c r="G29"/>
  <c r="G28" s="1"/>
  <c r="F29"/>
  <c r="F28" s="1"/>
  <c r="H29"/>
  <c r="D27"/>
  <c r="D26"/>
  <c r="D24"/>
  <c r="D23"/>
  <c r="D22"/>
  <c r="D21"/>
  <c r="D20"/>
  <c r="D19"/>
  <c r="H18"/>
  <c r="G18"/>
  <c r="E18"/>
  <c r="D17"/>
  <c r="H14"/>
  <c r="G14"/>
  <c r="G13" s="1"/>
  <c r="F14"/>
  <c r="E14"/>
  <c r="D15" i="4"/>
  <c r="D19"/>
  <c r="D17" s="1"/>
  <c r="G27" i="6"/>
  <c r="G21" s="1"/>
  <c r="G18"/>
  <c r="H59" i="7"/>
  <c r="H58"/>
  <c r="H52"/>
  <c r="H38"/>
  <c r="H37" s="1"/>
  <c r="H36" s="1"/>
  <c r="H32"/>
  <c r="H30"/>
  <c r="E26" i="5"/>
  <c r="E25"/>
  <c r="E18"/>
  <c r="D23" i="4"/>
  <c r="D22" s="1"/>
  <c r="D13"/>
  <c r="D41" i="1"/>
  <c r="F64"/>
  <c r="F63" s="1"/>
  <c r="D67"/>
  <c r="D71"/>
  <c r="D73"/>
  <c r="H13"/>
  <c r="G39" i="2"/>
  <c r="I39"/>
  <c r="K39"/>
  <c r="F13" i="1"/>
  <c r="D61"/>
  <c r="D59"/>
  <c r="D60"/>
  <c r="D65"/>
  <c r="D66"/>
  <c r="F50"/>
  <c r="D72"/>
  <c r="G70"/>
  <c r="G69" s="1"/>
  <c r="D37"/>
  <c r="G64"/>
  <c r="G63" s="1"/>
  <c r="G81"/>
  <c r="D85"/>
  <c r="D31"/>
  <c r="D35"/>
  <c r="D36"/>
  <c r="D55"/>
  <c r="F57"/>
  <c r="F56" s="1"/>
  <c r="D32"/>
  <c r="D40"/>
  <c r="D54"/>
  <c r="G57"/>
  <c r="G56" s="1"/>
  <c r="D62"/>
  <c r="E64"/>
  <c r="D64"/>
  <c r="D68"/>
  <c r="E70"/>
  <c r="D70" s="1"/>
  <c r="E29"/>
  <c r="E28" s="1"/>
  <c r="E57"/>
  <c r="E56" s="1"/>
  <c r="E81"/>
  <c r="E19" i="5"/>
  <c r="D24" i="4"/>
  <c r="H57" i="7"/>
  <c r="E69" i="1"/>
  <c r="E63"/>
  <c r="D29"/>
  <c r="E15" i="5"/>
  <c r="E21"/>
  <c r="D69" i="1" l="1"/>
  <c r="D63"/>
  <c r="D81"/>
  <c r="D83"/>
  <c r="L39" i="2"/>
  <c r="O39"/>
  <c r="P11"/>
  <c r="P14"/>
  <c r="P35"/>
  <c r="E39"/>
  <c r="H48" i="7"/>
  <c r="H47" s="1"/>
  <c r="H39" i="2"/>
  <c r="D18" i="1"/>
  <c r="D14"/>
  <c r="D12" i="4"/>
  <c r="D27" s="1"/>
  <c r="D28" s="1"/>
  <c r="C39" i="2"/>
  <c r="P32"/>
  <c r="C121" i="1"/>
  <c r="C124" s="1"/>
  <c r="D33"/>
  <c r="D28"/>
  <c r="D75"/>
  <c r="D76"/>
  <c r="D56"/>
  <c r="G49"/>
  <c r="H49"/>
  <c r="D57"/>
  <c r="F49"/>
  <c r="D51"/>
  <c r="H110"/>
  <c r="E49"/>
  <c r="D50"/>
  <c r="D44"/>
  <c r="F110"/>
  <c r="G110"/>
  <c r="D45"/>
  <c r="E13"/>
  <c r="H15" i="7"/>
  <c r="H14" s="1"/>
  <c r="G13" i="6"/>
  <c r="E14" i="5"/>
  <c r="D39" i="2"/>
  <c r="P21"/>
  <c r="M18"/>
  <c r="P6"/>
  <c r="D29" i="4" l="1"/>
  <c r="D33" s="1"/>
  <c r="D49" i="1"/>
  <c r="D13"/>
  <c r="E110"/>
  <c r="D110" s="1"/>
  <c r="M39" i="2"/>
  <c r="P18"/>
  <c r="P39" s="1"/>
</calcChain>
</file>

<file path=xl/sharedStrings.xml><?xml version="1.0" encoding="utf-8"?>
<sst xmlns="http://schemas.openxmlformats.org/spreadsheetml/2006/main" count="518" uniqueCount="256">
  <si>
    <t xml:space="preserve">                                                                                                                                         Приложение 1</t>
  </si>
  <si>
    <t xml:space="preserve">                                            ( руб.)</t>
  </si>
  <si>
    <t>Коды бюджетной классификации Российской Федерации</t>
  </si>
  <si>
    <t>Наименование   доходов</t>
  </si>
  <si>
    <t>1 00 00000 00 0000 000</t>
  </si>
  <si>
    <t xml:space="preserve">Доходы </t>
  </si>
  <si>
    <t>1 01 00000 00 0000 000</t>
  </si>
  <si>
    <t xml:space="preserve">Налоги на прибыль, доходы </t>
  </si>
  <si>
    <t>Налог на доходы физических лиц</t>
  </si>
  <si>
    <t>1 05 00000 00 0000 000</t>
  </si>
  <si>
    <t>Налоги  на  совокупный  доход</t>
  </si>
  <si>
    <t>1 05 03000 01 0000 110</t>
  </si>
  <si>
    <t>1 06 00000 00 0000 000</t>
  </si>
  <si>
    <t>Налоги  на  имущество</t>
  </si>
  <si>
    <t>Налог  на  имущество  физических  лиц</t>
  </si>
  <si>
    <t>Земельный  налог</t>
  </si>
  <si>
    <t>1 14 00000 00 0000 000</t>
  </si>
  <si>
    <t>Доходы от  продажи  материальных  и  нематериальных  активов</t>
  </si>
  <si>
    <t>1 14 02000 00 0000 000</t>
  </si>
  <si>
    <t>Доходы  от реализации  имущества, находящегося в государственной и муниципальной собственности</t>
  </si>
  <si>
    <t>2 02 00000 00 0000 000</t>
  </si>
  <si>
    <t>Безвозмездные  поступления  от  других  бюджетов   бюджетной  системы  РФ, кроме бюджетов государственных   внебюджетных  фондов</t>
  </si>
  <si>
    <t>2 02 0302410 10 0000 151</t>
  </si>
  <si>
    <t>Субвенции бюджетам поселений на  выполнения передаваемых полномочий субъектов Российской Федерации.</t>
  </si>
  <si>
    <t>2 02 0301510 10 0000 151</t>
  </si>
  <si>
    <t>Субвенции бюджетам поселений на осуществление полномочий по первичному воинскому учету на территориях, где отсутствуют военные комиссариаты</t>
  </si>
  <si>
    <t>ВСЕГО ДОХОДОВ</t>
  </si>
  <si>
    <t xml:space="preserve">                                                                                                                                         Приложение 3</t>
  </si>
  <si>
    <t>Распределение</t>
  </si>
  <si>
    <t>расходов местного бюджета по разделам, подразделам  функциональной классификации расходов Российской Федерации</t>
  </si>
  <si>
    <t xml:space="preserve">                                                                                                                                                                   ( руб.)</t>
  </si>
  <si>
    <t>Наименование    показателя</t>
  </si>
  <si>
    <t>Раздел</t>
  </si>
  <si>
    <t>Подраздел</t>
  </si>
  <si>
    <t>Всего  расходов</t>
  </si>
  <si>
    <t>Общегосударственные   вопросы</t>
  </si>
  <si>
    <t>01</t>
  </si>
  <si>
    <t>00</t>
  </si>
  <si>
    <t>Функционирование  местных администраций</t>
  </si>
  <si>
    <t>04</t>
  </si>
  <si>
    <t>Другие общегосударственне вопросы (ЦБ)</t>
  </si>
  <si>
    <t>13</t>
  </si>
  <si>
    <t>Резервный  фонд</t>
  </si>
  <si>
    <t>11</t>
  </si>
  <si>
    <t>Национальная оборона</t>
  </si>
  <si>
    <t>02</t>
  </si>
  <si>
    <t>Мобилизационная и вневойсковая подготовка</t>
  </si>
  <si>
    <t>03</t>
  </si>
  <si>
    <t>Жилищно-коммунальное хозяйство</t>
  </si>
  <si>
    <t>05</t>
  </si>
  <si>
    <t>Коммунальное  хозяйство</t>
  </si>
  <si>
    <t>Культура,   и кинематография</t>
  </si>
  <si>
    <t>08</t>
  </si>
  <si>
    <t>Культура</t>
  </si>
  <si>
    <t>ФК и  Спорт</t>
  </si>
  <si>
    <t xml:space="preserve"> Массовый   спорт</t>
  </si>
  <si>
    <t>расходов местного бюджета по ведомственной классификации расходов</t>
  </si>
  <si>
    <t xml:space="preserve">                                                                                                                                                        </t>
  </si>
  <si>
    <r>
      <t>Наименование  главного</t>
    </r>
    <r>
      <rPr>
        <b/>
        <sz val="9.5"/>
        <rFont val="Times New Roman"/>
        <family val="1"/>
        <charset val="204"/>
      </rPr>
      <t xml:space="preserve">  </t>
    </r>
    <r>
      <rPr>
        <b/>
        <sz val="10.5"/>
        <rFont val="Times New Roman"/>
        <family val="1"/>
        <charset val="204"/>
      </rPr>
      <t>распорядителя  кредитов</t>
    </r>
  </si>
  <si>
    <t>Гл</t>
  </si>
  <si>
    <t>Рз</t>
  </si>
  <si>
    <t>ПР</t>
  </si>
  <si>
    <t>ЦСР</t>
  </si>
  <si>
    <t>ВР</t>
  </si>
  <si>
    <t xml:space="preserve">                                                         Всего</t>
  </si>
  <si>
    <t>Общегосударственные  вопросы</t>
  </si>
  <si>
    <t>001</t>
  </si>
  <si>
    <t>Функционирование  местных  администраций</t>
  </si>
  <si>
    <t>Центральный  аппарат</t>
  </si>
  <si>
    <t>Фонд компенсаций</t>
  </si>
  <si>
    <t>Осуществление первичного воинского учёта на территориях , где отсутствуют военные комиссариаты</t>
  </si>
  <si>
    <t>Жилищно-коммунальное  хозяйство</t>
  </si>
  <si>
    <t>Благоустройство</t>
  </si>
  <si>
    <t>Прочие мероприятия  по  благоустройству  городских округов и  поселений</t>
  </si>
  <si>
    <t>Уличное освещение</t>
  </si>
  <si>
    <t>Строительство и содержание автомобильных дорог и инженерных сооружений на них в границах городских округов и поселений в рамках благоустройства</t>
  </si>
  <si>
    <t>Организация и содержание мест захоронения</t>
  </si>
  <si>
    <t>Культура, кинематография.</t>
  </si>
  <si>
    <t xml:space="preserve">Дворцы  и  дома культуры,и другие учреждения культуры  </t>
  </si>
  <si>
    <t>Библиотеки</t>
  </si>
  <si>
    <t>Театры, цирки, концертные  и  другие  организации  исполнительных  искусств</t>
  </si>
  <si>
    <t xml:space="preserve">                                                                                                                                         Приложение 5</t>
  </si>
  <si>
    <t>расходов местного бюджета и соответсвия видов расходов классификации расходов бюджета</t>
  </si>
  <si>
    <t xml:space="preserve"> и статей классификации операций сектора
государственного управления</t>
  </si>
  <si>
    <t>Наименование  главного  распорядителя  кредитов</t>
  </si>
  <si>
    <t>КОСГУ</t>
  </si>
  <si>
    <t>Всего</t>
  </si>
  <si>
    <t>121</t>
  </si>
  <si>
    <t>122</t>
  </si>
  <si>
    <t>244</t>
  </si>
  <si>
    <t>Функционирование  централиз.бухгалт.</t>
  </si>
  <si>
    <t>Бухгалтерия</t>
  </si>
  <si>
    <t>111</t>
  </si>
  <si>
    <t>4402900</t>
  </si>
  <si>
    <t>4439900</t>
  </si>
  <si>
    <t>1 06 06000 03 0000 000</t>
  </si>
  <si>
    <t>Земельный  налог с юр. Лиц.</t>
  </si>
  <si>
    <t>Земельный  налог с физ. Лиц.</t>
  </si>
  <si>
    <t>Согласовано:</t>
  </si>
  <si>
    <t xml:space="preserve"> "Утверждаю"</t>
  </si>
  <si>
    <t>СВОДНАЯ СМЕТА</t>
  </si>
  <si>
    <t>№ п/п</t>
  </si>
  <si>
    <t xml:space="preserve">Наименование показателя </t>
  </si>
  <si>
    <t>Код              ЭКР</t>
  </si>
  <si>
    <t xml:space="preserve">Всего           на год </t>
  </si>
  <si>
    <t>В  том числе по кварталам</t>
  </si>
  <si>
    <t>1 кв.</t>
  </si>
  <si>
    <t>2 кв.</t>
  </si>
  <si>
    <t>3 кв.</t>
  </si>
  <si>
    <t>4 кв.</t>
  </si>
  <si>
    <t>Аппарат управления  (0104)</t>
  </si>
  <si>
    <t>Оп.труда .и нач. на о/т.</t>
  </si>
  <si>
    <t xml:space="preserve"> - заработная плата</t>
  </si>
  <si>
    <t xml:space="preserve"> - прочие выплаты</t>
  </si>
  <si>
    <t xml:space="preserve"> - нач.  на оплату труда</t>
  </si>
  <si>
    <t>Приобретение услуг</t>
  </si>
  <si>
    <t xml:space="preserve"> - услуги связи</t>
  </si>
  <si>
    <t xml:space="preserve"> - транспортные услуги</t>
  </si>
  <si>
    <t xml:space="preserve">  -ком.услуги</t>
  </si>
  <si>
    <t xml:space="preserve">   -услуги по содерж. им-ва</t>
  </si>
  <si>
    <t xml:space="preserve"> - прочие услуги</t>
  </si>
  <si>
    <t>Пенсии,выплач.орг.гос.упр.</t>
  </si>
  <si>
    <t xml:space="preserve"> Прочие расходы</t>
  </si>
  <si>
    <t>Увелич. ст- ти осн.ср.</t>
  </si>
  <si>
    <t>Увелич. ст.ти мат. запасов</t>
  </si>
  <si>
    <t>Прочие учрежд. (ЦБ) (0113)</t>
  </si>
  <si>
    <t xml:space="preserve"> -ком.услуги</t>
  </si>
  <si>
    <t xml:space="preserve">  -услуги по содерж. им-ва</t>
  </si>
  <si>
    <t xml:space="preserve"> -прочие услуги</t>
  </si>
  <si>
    <t>Увелич. ст- ти мат. запасов</t>
  </si>
  <si>
    <t>Резервный фонд (0111)</t>
  </si>
  <si>
    <t>ВУС (0203)</t>
  </si>
  <si>
    <t>ЖКХ, Всего: (0503)</t>
  </si>
  <si>
    <t xml:space="preserve"> - услуги по содерж. им-ва</t>
  </si>
  <si>
    <t xml:space="preserve"> - увелич. ст-ти осн.средств</t>
  </si>
  <si>
    <t xml:space="preserve"> - увелич. ст-ти матер.запасов</t>
  </si>
  <si>
    <t>Стр-во и содерж. Автодорог</t>
  </si>
  <si>
    <t>Организ. и содерж. мест захор.</t>
  </si>
  <si>
    <t>Культура, Всего:</t>
  </si>
  <si>
    <t>Клубы, итого:(0801)</t>
  </si>
  <si>
    <t>Дотация для финансирования учреждений культуры</t>
  </si>
  <si>
    <t xml:space="preserve">  -услуги по содерж. им-ва, </t>
  </si>
  <si>
    <t>Библиотеки, итого:(0801)</t>
  </si>
  <si>
    <t>Дотация для финансирования библиотек</t>
  </si>
  <si>
    <t>Театры, конц.организ. итого:(0801)</t>
  </si>
  <si>
    <t>ФК и Спорт (1100)</t>
  </si>
  <si>
    <t>Всего расходов</t>
  </si>
  <si>
    <t>Налоговые и неналоговые поступления</t>
  </si>
  <si>
    <t>Налог на доходы физ. лиц</t>
  </si>
  <si>
    <t>Налог на имущество физ. лиц</t>
  </si>
  <si>
    <t>Итого собственные доходы</t>
  </si>
  <si>
    <t>Дотация</t>
  </si>
  <si>
    <t>Субвенция ВУС</t>
  </si>
  <si>
    <t>Всего доходов</t>
  </si>
  <si>
    <t>Код ЭК</t>
  </si>
  <si>
    <t>Наименование экономических статей.</t>
  </si>
  <si>
    <t>Общегос. вопросы 0104</t>
  </si>
  <si>
    <t>Ц/Б         0113</t>
  </si>
  <si>
    <t xml:space="preserve"> Рез. фонд 0111</t>
  </si>
  <si>
    <t>ВУС     0203</t>
  </si>
  <si>
    <t>ЖКХ - 0503</t>
  </si>
  <si>
    <t>Мол.политика 0707</t>
  </si>
  <si>
    <t>Клубы 0801</t>
  </si>
  <si>
    <t>Библ. 0801</t>
  </si>
  <si>
    <t>Театр 0801</t>
  </si>
  <si>
    <t>Спорт 1100</t>
  </si>
  <si>
    <t>Всего:</t>
  </si>
  <si>
    <t>благ-во</t>
  </si>
  <si>
    <t>освещ.</t>
  </si>
  <si>
    <t>а/дор.</t>
  </si>
  <si>
    <t>кладб.</t>
  </si>
  <si>
    <t xml:space="preserve"> Заработная плата</t>
  </si>
  <si>
    <t xml:space="preserve"> Прочие выплаты:</t>
  </si>
  <si>
    <t xml:space="preserve">  - суточные</t>
  </si>
  <si>
    <t xml:space="preserve">  - использования частного транспорта в служебных целях</t>
  </si>
  <si>
    <t xml:space="preserve"> Нач. на оплату труда</t>
  </si>
  <si>
    <t xml:space="preserve"> Услуги связи</t>
  </si>
  <si>
    <t xml:space="preserve"> Транспортные услуги:</t>
  </si>
  <si>
    <t xml:space="preserve">  - проездные</t>
  </si>
  <si>
    <r>
      <t xml:space="preserve">  - </t>
    </r>
    <r>
      <rPr>
        <sz val="11"/>
        <rFont val="Arial"/>
        <charset val="204"/>
      </rPr>
      <t>транспортные услуги</t>
    </r>
  </si>
  <si>
    <t xml:space="preserve"> Ком. услуги</t>
  </si>
  <si>
    <r>
      <t xml:space="preserve">   - </t>
    </r>
    <r>
      <rPr>
        <i/>
        <sz val="10.5"/>
        <rFont val="Arial"/>
        <charset val="204"/>
      </rPr>
      <t>газ</t>
    </r>
  </si>
  <si>
    <r>
      <t xml:space="preserve">   - </t>
    </r>
    <r>
      <rPr>
        <sz val="10.5"/>
        <rFont val="Arial"/>
        <charset val="204"/>
      </rPr>
      <t>эл. энергия</t>
    </r>
  </si>
  <si>
    <t xml:space="preserve"> Арендная плата</t>
  </si>
  <si>
    <t xml:space="preserve"> Усл. на содерж. им-ва.</t>
  </si>
  <si>
    <t xml:space="preserve"> - тек. рем. и содерж им.</t>
  </si>
  <si>
    <t xml:space="preserve"> - капитальный ремонт</t>
  </si>
  <si>
    <t xml:space="preserve"> Прочие услуги</t>
  </si>
  <si>
    <t xml:space="preserve"> - проживание</t>
  </si>
  <si>
    <t xml:space="preserve"> - подписка газет и опубликование бюджета</t>
  </si>
  <si>
    <t xml:space="preserve"> - оплата по договору</t>
  </si>
  <si>
    <t xml:space="preserve"> Увелич. ст -ти осн. ср.</t>
  </si>
  <si>
    <t xml:space="preserve"> - приобретение оборуд</t>
  </si>
  <si>
    <t xml:space="preserve"> Увел. ст-ти мат.запасов</t>
  </si>
  <si>
    <t xml:space="preserve"> - ГСМ</t>
  </si>
  <si>
    <t xml:space="preserve"> - кот-печ.топливо</t>
  </si>
  <si>
    <t xml:space="preserve"> - расх.матер,МБП</t>
  </si>
  <si>
    <t xml:space="preserve">           ИТОГО</t>
  </si>
  <si>
    <t>9980020400</t>
  </si>
  <si>
    <t>9980029900</t>
  </si>
  <si>
    <t>9980051180</t>
  </si>
  <si>
    <t>9986000000</t>
  </si>
  <si>
    <t>9986000100</t>
  </si>
  <si>
    <t>9986000500</t>
  </si>
  <si>
    <t>9986000200</t>
  </si>
  <si>
    <t>9986000400</t>
  </si>
  <si>
    <t>2020100590</t>
  </si>
  <si>
    <t>129</t>
  </si>
  <si>
    <t>851</t>
  </si>
  <si>
    <t>852</t>
  </si>
  <si>
    <t>119</t>
  </si>
  <si>
    <t xml:space="preserve">                                                                                        Приложение 4</t>
  </si>
  <si>
    <t>1 01 02021 01 0000 110</t>
  </si>
  <si>
    <t xml:space="preserve">Единый  сельскохозяйственный  налог </t>
  </si>
  <si>
    <t>1 06 0200 02 0000 110</t>
  </si>
  <si>
    <t>1 06 06031 03 0000 110</t>
  </si>
  <si>
    <t>9982120402</t>
  </si>
  <si>
    <t>9982220406</t>
  </si>
  <si>
    <t>9982920400</t>
  </si>
  <si>
    <t>9982220401</t>
  </si>
  <si>
    <t>9982220403</t>
  </si>
  <si>
    <t>9982220404</t>
  </si>
  <si>
    <t>9982220405</t>
  </si>
  <si>
    <t>9983120400</t>
  </si>
  <si>
    <t>9983420400</t>
  </si>
  <si>
    <t>9982229906</t>
  </si>
  <si>
    <t>9986220103</t>
  </si>
  <si>
    <t>9986220206</t>
  </si>
  <si>
    <t>9986340200</t>
  </si>
  <si>
    <t>9986340400</t>
  </si>
  <si>
    <t>9986220505</t>
  </si>
  <si>
    <t>9986220506</t>
  </si>
  <si>
    <t>9986310500</t>
  </si>
  <si>
    <t>9986340500</t>
  </si>
  <si>
    <t>налог на имущ.</t>
  </si>
  <si>
    <t>земельный налог</t>
  </si>
  <si>
    <t>Земельный налог с физ.лиц</t>
  </si>
  <si>
    <t>Нач. финансово-экономического отдела</t>
  </si>
  <si>
    <t>к решению "О бюджете МО « село Морское  »</t>
  </si>
  <si>
    <t>к решению "О бюджете МО « село Морское »</t>
  </si>
  <si>
    <t>ЕСНХ</t>
  </si>
  <si>
    <t>приобретение</t>
  </si>
  <si>
    <t xml:space="preserve">                Глава МО "село Морское"_______________Р. А. Гасангусейнов</t>
  </si>
  <si>
    <t xml:space="preserve">   Глава МО "село Морское"</t>
  </si>
  <si>
    <t xml:space="preserve">   адм. МО "Дахадаевский район"                                                   __________ Р. Гасангусейнов    </t>
  </si>
  <si>
    <t>242</t>
  </si>
  <si>
    <t>на 2018 год</t>
  </si>
  <si>
    <t xml:space="preserve">на 2018 год </t>
  </si>
  <si>
    <t>от 10 января 2018 г  № 01</t>
  </si>
  <si>
    <t xml:space="preserve">от 10 января 2018 г  № 01 </t>
  </si>
  <si>
    <r>
      <t xml:space="preserve">                                 </t>
    </r>
    <r>
      <rPr>
        <b/>
        <u/>
        <sz val="10"/>
        <rFont val="Arial Cyr"/>
        <charset val="204"/>
      </rPr>
      <t xml:space="preserve"> 10 января 2018 г</t>
    </r>
  </si>
  <si>
    <t>_______________А. А. Магомедов</t>
  </si>
  <si>
    <t>Расчётные  показатели  к  проекту  бюджета МО "село Морское"  на  2018 год.</t>
  </si>
  <si>
    <t xml:space="preserve">Прогноз доходов бюджета МО « село Морское» на 2018 год                                                                           </t>
  </si>
  <si>
    <t>расходов   администрации МО "село Морское"  на 2018 г.</t>
  </si>
  <si>
    <t>2018 г.</t>
  </si>
</sst>
</file>

<file path=xl/styles.xml><?xml version="1.0" encoding="utf-8"?>
<styleSheet xmlns="http://schemas.openxmlformats.org/spreadsheetml/2006/main">
  <numFmts count="1">
    <numFmt numFmtId="164" formatCode="#,##0_р_."/>
  </numFmts>
  <fonts count="4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i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2"/>
      <name val="Arial Cyr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.5"/>
      <name val="Times New Roman"/>
      <family val="1"/>
      <charset val="204"/>
    </font>
    <font>
      <b/>
      <sz val="10.5"/>
      <name val="Times New Roman"/>
      <family val="1"/>
      <charset val="204"/>
    </font>
    <font>
      <b/>
      <sz val="9.5"/>
      <name val="Times New Roman"/>
      <family val="1"/>
      <charset val="204"/>
    </font>
    <font>
      <i/>
      <sz val="9.5"/>
      <name val="Times New Roman"/>
      <family val="1"/>
      <charset val="204"/>
    </font>
    <font>
      <b/>
      <sz val="11"/>
      <name val="Arial Cyr"/>
      <charset val="204"/>
    </font>
    <font>
      <b/>
      <sz val="9"/>
      <name val="Arial Cyr"/>
      <charset val="204"/>
    </font>
    <font>
      <b/>
      <u/>
      <sz val="10"/>
      <name val="Arial Cyr"/>
      <charset val="204"/>
    </font>
    <font>
      <b/>
      <sz val="12"/>
      <name val="Arial Cyr"/>
      <charset val="204"/>
    </font>
    <font>
      <sz val="9"/>
      <name val="Arial Cyr"/>
      <charset val="204"/>
    </font>
    <font>
      <b/>
      <sz val="8"/>
      <name val="Arial Cyr"/>
      <charset val="204"/>
    </font>
    <font>
      <sz val="8"/>
      <name val="Arial Cyr"/>
      <charset val="204"/>
    </font>
    <font>
      <i/>
      <sz val="10"/>
      <name val="Arial Cyr"/>
      <family val="2"/>
      <charset val="204"/>
    </font>
    <font>
      <b/>
      <i/>
      <sz val="10"/>
      <name val="Arial Cyr"/>
      <charset val="204"/>
    </font>
    <font>
      <sz val="10"/>
      <name val="Arial Cyr"/>
      <family val="2"/>
      <charset val="204"/>
    </font>
    <font>
      <i/>
      <sz val="8"/>
      <name val="Arial Cyr"/>
      <charset val="204"/>
    </font>
    <font>
      <b/>
      <i/>
      <sz val="8"/>
      <name val="Arial Cyr"/>
      <charset val="204"/>
    </font>
    <font>
      <b/>
      <i/>
      <sz val="10"/>
      <name val="Arial Cyr"/>
      <family val="2"/>
      <charset val="204"/>
    </font>
    <font>
      <i/>
      <sz val="10"/>
      <name val="Arial Cyr"/>
      <charset val="204"/>
    </font>
    <font>
      <b/>
      <sz val="10"/>
      <name val="Arial Cyr"/>
      <family val="2"/>
      <charset val="204"/>
    </font>
    <font>
      <sz val="7"/>
      <name val="Arial Cyr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b/>
      <sz val="9.5"/>
      <name val="Arial"/>
      <family val="2"/>
      <charset val="204"/>
    </font>
    <font>
      <b/>
      <sz val="10.5"/>
      <name val="Arial"/>
      <family val="2"/>
      <charset val="204"/>
    </font>
    <font>
      <i/>
      <sz val="10.5"/>
      <name val="Arial"/>
      <family val="2"/>
      <charset val="204"/>
    </font>
    <font>
      <sz val="10.5"/>
      <name val="Arial"/>
      <family val="2"/>
      <charset val="204"/>
    </font>
    <font>
      <i/>
      <sz val="11"/>
      <name val="Arial"/>
      <charset val="204"/>
    </font>
    <font>
      <sz val="11"/>
      <name val="Arial"/>
      <charset val="204"/>
    </font>
    <font>
      <sz val="10.5"/>
      <name val="Arial"/>
      <charset val="204"/>
    </font>
    <font>
      <i/>
      <sz val="10.5"/>
      <name val="Arial"/>
      <charset val="204"/>
    </font>
    <font>
      <sz val="10"/>
      <name val="Arial"/>
    </font>
    <font>
      <b/>
      <i/>
      <sz val="9.5"/>
      <name val="Arial"/>
      <family val="2"/>
      <charset val="204"/>
    </font>
    <font>
      <b/>
      <i/>
      <sz val="10.5"/>
      <name val="Arial"/>
      <family val="2"/>
      <charset val="204"/>
    </font>
    <font>
      <i/>
      <sz val="9.5"/>
      <name val="Arial"/>
      <charset val="204"/>
    </font>
    <font>
      <i/>
      <sz val="10.4"/>
      <name val="Arial"/>
      <charset val="204"/>
    </font>
    <font>
      <i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52">
    <xf numFmtId="0" fontId="0" fillId="0" borderId="0" xfId="0"/>
    <xf numFmtId="0" fontId="1" fillId="0" borderId="0" xfId="0" applyFont="1" applyAlignment="1">
      <alignment horizontal="center"/>
    </xf>
    <xf numFmtId="0" fontId="48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justify" vertical="top" wrapText="1"/>
    </xf>
    <xf numFmtId="1" fontId="7" fillId="0" borderId="1" xfId="0" applyNumberFormat="1" applyFont="1" applyBorder="1" applyAlignment="1">
      <alignment horizontal="right" vertical="top" wrapText="1"/>
    </xf>
    <xf numFmtId="1" fontId="4" fillId="0" borderId="1" xfId="0" applyNumberFormat="1" applyFont="1" applyBorder="1" applyAlignment="1">
      <alignment horizontal="right" vertical="top" wrapText="1"/>
    </xf>
    <xf numFmtId="0" fontId="8" fillId="0" borderId="1" xfId="0" applyFont="1" applyBorder="1" applyAlignment="1">
      <alignment horizontal="justify" vertical="top" wrapText="1"/>
    </xf>
    <xf numFmtId="1" fontId="8" fillId="0" borderId="1" xfId="0" applyNumberFormat="1" applyFont="1" applyBorder="1" applyAlignment="1">
      <alignment horizontal="right" vertical="top" wrapText="1"/>
    </xf>
    <xf numFmtId="0" fontId="4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1" fillId="0" borderId="0" xfId="0" applyFont="1"/>
    <xf numFmtId="1" fontId="0" fillId="0" borderId="0" xfId="0" applyNumberFormat="1"/>
    <xf numFmtId="0" fontId="1" fillId="0" borderId="0" xfId="0" applyFont="1" applyAlignment="1">
      <alignment horizontal="justify"/>
    </xf>
    <xf numFmtId="0" fontId="10" fillId="0" borderId="0" xfId="0" applyFont="1"/>
    <xf numFmtId="0" fontId="0" fillId="0" borderId="0" xfId="0" applyBorder="1"/>
    <xf numFmtId="0" fontId="1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wrapText="1"/>
    </xf>
    <xf numFmtId="1" fontId="12" fillId="0" borderId="1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justify" vertical="top" wrapText="1"/>
    </xf>
    <xf numFmtId="49" fontId="0" fillId="0" borderId="0" xfId="0" applyNumberFormat="1"/>
    <xf numFmtId="0" fontId="1" fillId="0" borderId="1" xfId="0" applyFont="1" applyBorder="1" applyAlignment="1">
      <alignment horizontal="justify" vertical="top" wrapText="1"/>
    </xf>
    <xf numFmtId="49" fontId="1" fillId="0" borderId="1" xfId="0" applyNumberFormat="1" applyFont="1" applyBorder="1" applyAlignment="1">
      <alignment horizontal="center" wrapText="1"/>
    </xf>
    <xf numFmtId="1" fontId="2" fillId="0" borderId="1" xfId="0" applyNumberFormat="1" applyFont="1" applyBorder="1" applyAlignment="1">
      <alignment horizontal="right" wrapText="1"/>
    </xf>
    <xf numFmtId="0" fontId="0" fillId="0" borderId="0" xfId="0" applyNumberFormat="1"/>
    <xf numFmtId="0" fontId="13" fillId="0" borderId="1" xfId="0" applyFont="1" applyBorder="1" applyAlignment="1">
      <alignment horizontal="justify" wrapText="1"/>
    </xf>
    <xf numFmtId="0" fontId="3" fillId="0" borderId="1" xfId="0" applyFont="1" applyBorder="1" applyAlignment="1">
      <alignment vertical="top" wrapText="1"/>
    </xf>
    <xf numFmtId="0" fontId="14" fillId="0" borderId="0" xfId="0" applyFont="1"/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wrapText="1"/>
    </xf>
    <xf numFmtId="0" fontId="14" fillId="0" borderId="1" xfId="0" applyFont="1" applyBorder="1" applyAlignment="1">
      <alignment horizontal="justify" wrapText="1"/>
    </xf>
    <xf numFmtId="1" fontId="14" fillId="0" borderId="1" xfId="0" applyNumberFormat="1" applyFont="1" applyBorder="1" applyAlignment="1">
      <alignment wrapText="1"/>
    </xf>
    <xf numFmtId="49" fontId="14" fillId="0" borderId="1" xfId="0" applyNumberFormat="1" applyFont="1" applyBorder="1" applyAlignment="1">
      <alignment horizontal="center" wrapText="1"/>
    </xf>
    <xf numFmtId="49" fontId="13" fillId="0" borderId="1" xfId="0" applyNumberFormat="1" applyFont="1" applyBorder="1" applyAlignment="1">
      <alignment horizontal="center" wrapText="1"/>
    </xf>
    <xf numFmtId="1" fontId="13" fillId="0" borderId="1" xfId="0" applyNumberFormat="1" applyFont="1" applyBorder="1" applyAlignment="1">
      <alignment wrapText="1"/>
    </xf>
    <xf numFmtId="0" fontId="14" fillId="0" borderId="1" xfId="0" applyFont="1" applyBorder="1" applyAlignment="1">
      <alignment horizontal="justify" vertical="top" wrapText="1"/>
    </xf>
    <xf numFmtId="0" fontId="0" fillId="5" borderId="0" xfId="0" applyFill="1"/>
    <xf numFmtId="0" fontId="12" fillId="5" borderId="0" xfId="0" applyFont="1" applyFill="1" applyAlignment="1"/>
    <xf numFmtId="0" fontId="16" fillId="5" borderId="1" xfId="0" applyFont="1" applyFill="1" applyBorder="1" applyAlignment="1">
      <alignment horizontal="center" vertical="top" wrapText="1"/>
    </xf>
    <xf numFmtId="0" fontId="16" fillId="5" borderId="1" xfId="0" applyFont="1" applyFill="1" applyBorder="1" applyAlignment="1">
      <alignment horizontal="center" wrapText="1"/>
    </xf>
    <xf numFmtId="0" fontId="16" fillId="5" borderId="2" xfId="0" applyFont="1" applyFill="1" applyBorder="1" applyAlignment="1">
      <alignment horizontal="center" wrapText="1"/>
    </xf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4" fillId="5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justify" wrapText="1"/>
    </xf>
    <xf numFmtId="0" fontId="4" fillId="5" borderId="2" xfId="0" applyFont="1" applyFill="1" applyBorder="1" applyAlignment="1">
      <alignment horizontal="justify" wrapText="1"/>
    </xf>
    <xf numFmtId="0" fontId="17" fillId="5" borderId="1" xfId="0" applyFont="1" applyFill="1" applyBorder="1" applyAlignment="1">
      <alignment horizontal="center"/>
    </xf>
    <xf numFmtId="1" fontId="0" fillId="5" borderId="0" xfId="0" applyNumberFormat="1" applyFill="1"/>
    <xf numFmtId="0" fontId="14" fillId="5" borderId="1" xfId="0" applyFont="1" applyFill="1" applyBorder="1" applyAlignment="1">
      <alignment horizontal="justify" wrapText="1"/>
    </xf>
    <xf numFmtId="49" fontId="14" fillId="5" borderId="1" xfId="0" applyNumberFormat="1" applyFont="1" applyFill="1" applyBorder="1" applyAlignment="1">
      <alignment horizontal="center" wrapText="1"/>
    </xf>
    <xf numFmtId="49" fontId="14" fillId="5" borderId="2" xfId="0" applyNumberFormat="1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/>
    </xf>
    <xf numFmtId="1" fontId="5" fillId="5" borderId="1" xfId="0" applyNumberFormat="1" applyFont="1" applyFill="1" applyBorder="1"/>
    <xf numFmtId="0" fontId="13" fillId="5" borderId="1" xfId="0" applyFont="1" applyFill="1" applyBorder="1" applyAlignment="1">
      <alignment horizontal="justify" wrapText="1"/>
    </xf>
    <xf numFmtId="0" fontId="0" fillId="5" borderId="1" xfId="0" applyFill="1" applyBorder="1" applyAlignment="1">
      <alignment horizontal="center" vertical="center"/>
    </xf>
    <xf numFmtId="1" fontId="0" fillId="5" borderId="1" xfId="0" applyNumberFormat="1" applyFill="1" applyBorder="1"/>
    <xf numFmtId="0" fontId="13" fillId="5" borderId="3" xfId="0" applyFont="1" applyFill="1" applyBorder="1" applyAlignment="1">
      <alignment horizontal="left" vertical="center" wrapText="1"/>
    </xf>
    <xf numFmtId="49" fontId="13" fillId="5" borderId="3" xfId="0" applyNumberFormat="1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justify" vertical="top" wrapText="1"/>
    </xf>
    <xf numFmtId="0" fontId="9" fillId="5" borderId="1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left" vertical="center" wrapText="1"/>
    </xf>
    <xf numFmtId="49" fontId="14" fillId="5" borderId="4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1" fontId="5" fillId="5" borderId="1" xfId="0" applyNumberFormat="1" applyFont="1" applyFill="1" applyBorder="1" applyAlignment="1">
      <alignment vertical="center"/>
    </xf>
    <xf numFmtId="49" fontId="13" fillId="5" borderId="1" xfId="0" applyNumberFormat="1" applyFont="1" applyFill="1" applyBorder="1" applyAlignment="1">
      <alignment horizontal="center" wrapText="1"/>
    </xf>
    <xf numFmtId="3" fontId="0" fillId="5" borderId="1" xfId="0" applyNumberFormat="1" applyFill="1" applyBorder="1"/>
    <xf numFmtId="1" fontId="0" fillId="5" borderId="1" xfId="0" applyNumberFormat="1" applyFill="1" applyBorder="1" applyAlignment="1">
      <alignment vertical="center"/>
    </xf>
    <xf numFmtId="49" fontId="14" fillId="5" borderId="1" xfId="0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2" fontId="17" fillId="5" borderId="1" xfId="0" applyNumberFormat="1" applyFont="1" applyFill="1" applyBorder="1"/>
    <xf numFmtId="2" fontId="5" fillId="5" borderId="1" xfId="0" applyNumberFormat="1" applyFont="1" applyFill="1" applyBorder="1"/>
    <xf numFmtId="2" fontId="0" fillId="5" borderId="1" xfId="0" applyNumberFormat="1" applyFill="1" applyBorder="1"/>
    <xf numFmtId="2" fontId="14" fillId="0" borderId="1" xfId="0" applyNumberFormat="1" applyFont="1" applyBorder="1" applyAlignment="1">
      <alignment wrapText="1"/>
    </xf>
    <xf numFmtId="2" fontId="13" fillId="0" borderId="1" xfId="0" applyNumberFormat="1" applyFont="1" applyBorder="1" applyAlignment="1">
      <alignment wrapText="1"/>
    </xf>
    <xf numFmtId="2" fontId="12" fillId="0" borderId="1" xfId="0" applyNumberFormat="1" applyFont="1" applyBorder="1" applyAlignment="1">
      <alignment horizontal="right" wrapText="1"/>
    </xf>
    <xf numFmtId="2" fontId="2" fillId="0" borderId="1" xfId="0" applyNumberFormat="1" applyFont="1" applyBorder="1" applyAlignment="1">
      <alignment horizontal="right" wrapText="1"/>
    </xf>
    <xf numFmtId="0" fontId="0" fillId="0" borderId="0" xfId="0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1" fontId="21" fillId="3" borderId="1" xfId="0" applyNumberFormat="1" applyFont="1" applyFill="1" applyBorder="1" applyAlignment="1">
      <alignment vertical="center" wrapText="1"/>
    </xf>
    <xf numFmtId="1" fontId="17" fillId="3" borderId="1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1" fontId="18" fillId="0" borderId="1" xfId="0" applyNumberFormat="1" applyFont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1" fontId="24" fillId="0" borderId="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" fontId="2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26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left" vertical="center" wrapText="1"/>
    </xf>
    <xf numFmtId="1" fontId="29" fillId="0" borderId="1" xfId="0" applyNumberFormat="1" applyFont="1" applyBorder="1" applyAlignment="1">
      <alignment horizontal="center" vertical="center" wrapText="1"/>
    </xf>
    <xf numFmtId="1" fontId="26" fillId="3" borderId="1" xfId="0" applyNumberFormat="1" applyFont="1" applyFill="1" applyBorder="1" applyAlignment="1">
      <alignment vertical="center" wrapText="1"/>
    </xf>
    <xf numFmtId="1" fontId="5" fillId="3" borderId="1" xfId="0" applyNumberFormat="1" applyFont="1" applyFill="1" applyBorder="1" applyAlignment="1">
      <alignment horizontal="center" vertical="center" wrapText="1"/>
    </xf>
    <xf numFmtId="1" fontId="30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1" fontId="29" fillId="3" borderId="1" xfId="0" applyNumberFormat="1" applyFont="1" applyFill="1" applyBorder="1" applyAlignment="1">
      <alignment horizontal="center" vertical="center" wrapText="1"/>
    </xf>
    <xf numFmtId="1" fontId="2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1" fontId="5" fillId="4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 wrapText="1"/>
    </xf>
    <xf numFmtId="1" fontId="25" fillId="2" borderId="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1" fontId="31" fillId="4" borderId="1" xfId="0" applyNumberFormat="1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" fontId="26" fillId="3" borderId="1" xfId="0" applyNumberFormat="1" applyFont="1" applyFill="1" applyBorder="1" applyAlignment="1">
      <alignment horizontal="center" vertical="center" wrapText="1"/>
    </xf>
    <xf numFmtId="1" fontId="31" fillId="0" borderId="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vertical="center" wrapText="1"/>
    </xf>
    <xf numFmtId="1" fontId="5" fillId="0" borderId="1" xfId="0" applyNumberFormat="1" applyFont="1" applyBorder="1" applyAlignment="1">
      <alignment vertical="center" wrapText="1"/>
    </xf>
    <xf numFmtId="0" fontId="32" fillId="3" borderId="1" xfId="0" applyFont="1" applyFill="1" applyBorder="1" applyAlignment="1">
      <alignment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32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31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31" fillId="2" borderId="0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1" fontId="30" fillId="2" borderId="1" xfId="0" applyNumberFormat="1" applyFont="1" applyFill="1" applyBorder="1" applyAlignment="1">
      <alignment horizontal="center" vertical="center" wrapText="1"/>
    </xf>
    <xf numFmtId="2" fontId="32" fillId="0" borderId="0" xfId="0" applyNumberFormat="1" applyFont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5" fillId="0" borderId="3" xfId="0" applyFont="1" applyBorder="1" applyAlignment="1">
      <alignment vertical="center" wrapText="1"/>
    </xf>
    <xf numFmtId="0" fontId="35" fillId="0" borderId="1" xfId="0" applyNumberFormat="1" applyFont="1" applyFill="1" applyBorder="1" applyAlignment="1" applyProtection="1">
      <alignment horizontal="center" vertical="top"/>
    </xf>
    <xf numFmtId="0" fontId="36" fillId="0" borderId="1" xfId="0" applyNumberFormat="1" applyFont="1" applyFill="1" applyBorder="1" applyAlignment="1" applyProtection="1">
      <alignment vertical="top"/>
    </xf>
    <xf numFmtId="164" fontId="18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34" fillId="0" borderId="1" xfId="0" applyNumberFormat="1" applyFont="1" applyFill="1" applyBorder="1" applyAlignment="1" applyProtection="1">
      <alignment horizontal="center" vertical="top"/>
    </xf>
    <xf numFmtId="0" fontId="37" fillId="0" borderId="1" xfId="0" applyNumberFormat="1" applyFont="1" applyFill="1" applyBorder="1" applyAlignment="1" applyProtection="1">
      <alignment horizontal="left" vertical="top"/>
    </xf>
    <xf numFmtId="164" fontId="21" fillId="0" borderId="1" xfId="0" applyNumberFormat="1" applyFont="1" applyBorder="1" applyAlignment="1">
      <alignment horizontal="center"/>
    </xf>
    <xf numFmtId="0" fontId="37" fillId="0" borderId="1" xfId="0" applyNumberFormat="1" applyFont="1" applyFill="1" applyBorder="1" applyAlignment="1" applyProtection="1">
      <alignment horizontal="left" vertical="top" wrapText="1"/>
    </xf>
    <xf numFmtId="0" fontId="38" fillId="0" borderId="1" xfId="0" applyNumberFormat="1" applyFont="1" applyFill="1" applyBorder="1" applyAlignment="1" applyProtection="1">
      <alignment horizontal="left" vertical="top"/>
    </xf>
    <xf numFmtId="0" fontId="39" fillId="0" borderId="1" xfId="0" applyNumberFormat="1" applyFont="1" applyFill="1" applyBorder="1" applyAlignment="1" applyProtection="1">
      <alignment horizontal="left" vertical="top"/>
    </xf>
    <xf numFmtId="0" fontId="41" fillId="0" borderId="1" xfId="0" applyNumberFormat="1" applyFont="1" applyFill="1" applyBorder="1" applyAlignment="1" applyProtection="1">
      <alignment vertical="top"/>
    </xf>
    <xf numFmtId="0" fontId="42" fillId="0" borderId="1" xfId="0" applyNumberFormat="1" applyFont="1" applyFill="1" applyBorder="1" applyAlignment="1" applyProtection="1">
      <alignment vertical="top"/>
    </xf>
    <xf numFmtId="49" fontId="37" fillId="0" borderId="1" xfId="0" applyNumberFormat="1" applyFont="1" applyFill="1" applyBorder="1" applyAlignment="1" applyProtection="1">
      <alignment vertical="top"/>
    </xf>
    <xf numFmtId="1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3" fillId="0" borderId="1" xfId="0" applyNumberFormat="1" applyFont="1" applyFill="1" applyBorder="1" applyAlignment="1" applyProtection="1">
      <alignment horizontal="center" vertical="top"/>
    </xf>
    <xf numFmtId="49" fontId="42" fillId="0" borderId="1" xfId="0" applyNumberFormat="1" applyFont="1" applyFill="1" applyBorder="1" applyAlignment="1" applyProtection="1">
      <alignment vertical="top" wrapText="1"/>
    </xf>
    <xf numFmtId="49" fontId="42" fillId="0" borderId="1" xfId="0" applyNumberFormat="1" applyFont="1" applyFill="1" applyBorder="1" applyAlignment="1" applyProtection="1">
      <alignment vertical="top"/>
    </xf>
    <xf numFmtId="0" fontId="44" fillId="0" borderId="1" xfId="0" applyNumberFormat="1" applyFont="1" applyFill="1" applyBorder="1" applyAlignment="1" applyProtection="1">
      <alignment horizontal="center" vertical="top"/>
    </xf>
    <xf numFmtId="0" fontId="45" fillId="0" borderId="1" xfId="0" applyNumberFormat="1" applyFont="1" applyFill="1" applyBorder="1" applyAlignment="1" applyProtection="1">
      <alignment vertical="top"/>
    </xf>
    <xf numFmtId="49" fontId="46" fillId="0" borderId="1" xfId="0" applyNumberFormat="1" applyFont="1" applyFill="1" applyBorder="1" applyAlignment="1" applyProtection="1">
      <alignment vertical="top"/>
    </xf>
    <xf numFmtId="49" fontId="47" fillId="0" borderId="1" xfId="0" applyNumberFormat="1" applyFont="1" applyFill="1" applyBorder="1" applyAlignment="1" applyProtection="1">
      <alignment vertical="top"/>
    </xf>
    <xf numFmtId="0" fontId="9" fillId="0" borderId="1" xfId="0" applyFont="1" applyBorder="1" applyAlignment="1">
      <alignment horizontal="center"/>
    </xf>
    <xf numFmtId="0" fontId="0" fillId="0" borderId="1" xfId="0" applyBorder="1"/>
    <xf numFmtId="0" fontId="5" fillId="0" borderId="1" xfId="0" applyFont="1" applyBorder="1"/>
    <xf numFmtId="1" fontId="5" fillId="0" borderId="1" xfId="0" applyNumberFormat="1" applyFont="1" applyFill="1" applyBorder="1" applyAlignment="1">
      <alignment horizontal="center"/>
    </xf>
    <xf numFmtId="0" fontId="5" fillId="0" borderId="0" xfId="0" applyFont="1" applyBorder="1"/>
    <xf numFmtId="1" fontId="0" fillId="0" borderId="0" xfId="0" applyNumberFormat="1" applyBorder="1"/>
    <xf numFmtId="3" fontId="0" fillId="0" borderId="0" xfId="0" applyNumberFormat="1" applyBorder="1"/>
    <xf numFmtId="1" fontId="5" fillId="0" borderId="0" xfId="0" applyNumberFormat="1" applyFont="1" applyBorder="1" applyAlignment="1">
      <alignment horizontal="center"/>
    </xf>
    <xf numFmtId="49" fontId="13" fillId="5" borderId="3" xfId="0" applyNumberFormat="1" applyFont="1" applyFill="1" applyBorder="1" applyAlignment="1">
      <alignment horizontal="center" vertical="center" wrapText="1"/>
    </xf>
    <xf numFmtId="49" fontId="13" fillId="5" borderId="1" xfId="0" applyNumberFormat="1" applyFont="1" applyFill="1" applyBorder="1" applyAlignment="1">
      <alignment horizontal="center" wrapText="1"/>
    </xf>
    <xf numFmtId="49" fontId="13" fillId="5" borderId="4" xfId="0" applyNumberFormat="1" applyFont="1" applyFill="1" applyBorder="1" applyAlignment="1">
      <alignment vertical="center" wrapText="1"/>
    </xf>
    <xf numFmtId="49" fontId="13" fillId="5" borderId="3" xfId="0" applyNumberFormat="1" applyFont="1" applyFill="1" applyBorder="1" applyAlignment="1">
      <alignment vertical="center" wrapText="1"/>
    </xf>
    <xf numFmtId="49" fontId="13" fillId="5" borderId="1" xfId="0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Border="1" applyAlignment="1"/>
    <xf numFmtId="49" fontId="13" fillId="5" borderId="3" xfId="0" applyNumberFormat="1" applyFont="1" applyFill="1" applyBorder="1" applyAlignment="1">
      <alignment horizontal="center" vertical="center" wrapText="1"/>
    </xf>
    <xf numFmtId="49" fontId="13" fillId="5" borderId="1" xfId="0" applyNumberFormat="1" applyFont="1" applyFill="1" applyBorder="1" applyAlignment="1">
      <alignment horizontal="center" vertical="center" wrapText="1"/>
    </xf>
    <xf numFmtId="49" fontId="13" fillId="5" borderId="4" xfId="0" applyNumberFormat="1" applyFont="1" applyFill="1" applyBorder="1" applyAlignment="1">
      <alignment wrapText="1"/>
    </xf>
    <xf numFmtId="0" fontId="37" fillId="0" borderId="1" xfId="0" applyNumberFormat="1" applyFont="1" applyFill="1" applyBorder="1" applyAlignment="1" applyProtection="1">
      <alignment vertical="top"/>
    </xf>
    <xf numFmtId="49" fontId="13" fillId="5" borderId="7" xfId="0" applyNumberFormat="1" applyFont="1" applyFill="1" applyBorder="1" applyAlignment="1">
      <alignment vertical="center" wrapText="1"/>
    </xf>
    <xf numFmtId="164" fontId="9" fillId="0" borderId="1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2" fillId="5" borderId="0" xfId="0" applyFont="1" applyFill="1" applyAlignment="1">
      <alignment horizontal="right"/>
    </xf>
    <xf numFmtId="0" fontId="1" fillId="5" borderId="0" xfId="0" applyFont="1" applyFill="1" applyAlignment="1">
      <alignment horizontal="right"/>
    </xf>
    <xf numFmtId="0" fontId="3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17" fillId="5" borderId="4" xfId="0" applyFont="1" applyFill="1" applyBorder="1" applyAlignment="1">
      <alignment horizontal="center" vertical="center"/>
    </xf>
    <xf numFmtId="0" fontId="17" fillId="5" borderId="3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left" vertical="center" wrapText="1"/>
    </xf>
    <xf numFmtId="0" fontId="13" fillId="5" borderId="7" xfId="0" applyFont="1" applyFill="1" applyBorder="1" applyAlignment="1">
      <alignment horizontal="left" vertical="center" wrapText="1"/>
    </xf>
    <xf numFmtId="0" fontId="13" fillId="5" borderId="3" xfId="0" applyFont="1" applyFill="1" applyBorder="1" applyAlignment="1">
      <alignment horizontal="left" vertical="center" wrapText="1"/>
    </xf>
    <xf numFmtId="49" fontId="13" fillId="5" borderId="4" xfId="0" applyNumberFormat="1" applyFont="1" applyFill="1" applyBorder="1" applyAlignment="1">
      <alignment horizontal="center" vertical="center" wrapText="1"/>
    </xf>
    <xf numFmtId="49" fontId="13" fillId="5" borderId="7" xfId="0" applyNumberFormat="1" applyFont="1" applyFill="1" applyBorder="1" applyAlignment="1">
      <alignment horizontal="center" vertical="center" wrapText="1"/>
    </xf>
    <xf numFmtId="49" fontId="13" fillId="5" borderId="3" xfId="0" applyNumberFormat="1" applyFont="1" applyFill="1" applyBorder="1" applyAlignment="1">
      <alignment horizontal="center" vertical="center" wrapText="1"/>
    </xf>
    <xf numFmtId="49" fontId="13" fillId="5" borderId="4" xfId="0" applyNumberFormat="1" applyFont="1" applyFill="1" applyBorder="1" applyAlignment="1">
      <alignment horizontal="center" wrapText="1"/>
    </xf>
    <xf numFmtId="0" fontId="0" fillId="5" borderId="7" xfId="0" applyFill="1" applyBorder="1"/>
    <xf numFmtId="0" fontId="0" fillId="5" borderId="3" xfId="0" applyFill="1" applyBorder="1"/>
    <xf numFmtId="0" fontId="0" fillId="5" borderId="7" xfId="0" applyFill="1" applyBorder="1" applyAlignment="1">
      <alignment horizontal="left"/>
    </xf>
    <xf numFmtId="0" fontId="0" fillId="5" borderId="3" xfId="0" applyFill="1" applyBorder="1" applyAlignment="1">
      <alignment horizontal="left"/>
    </xf>
    <xf numFmtId="49" fontId="13" fillId="5" borderId="1" xfId="0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20" fillId="0" borderId="0" xfId="0" applyFont="1" applyBorder="1" applyAlignment="1">
      <alignment horizontal="center"/>
    </xf>
    <xf numFmtId="0" fontId="33" fillId="0" borderId="1" xfId="0" applyNumberFormat="1" applyFont="1" applyFill="1" applyBorder="1" applyAlignment="1" applyProtection="1">
      <alignment horizontal="center" vertical="center" wrapText="1"/>
    </xf>
    <xf numFmtId="0" fontId="34" fillId="0" borderId="4" xfId="0" applyNumberFormat="1" applyFont="1" applyFill="1" applyBorder="1" applyAlignment="1" applyProtection="1">
      <alignment horizontal="center" vertical="center" wrapText="1"/>
    </xf>
    <xf numFmtId="0" fontId="34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1/A_&#1052;&#1054;&#1048;/&#1041;&#1102;&#1076;&#1078;&#1077;&#1090;/&#1041;&#1102;&#1076;&#1078;&#1077;&#1090;%202014/&#1055;&#1086;&#1089;&#1077;&#1083;&#1077;&#1085;&#1080;&#1103;/&#1044;&#1080;&#1073;&#1075;&#1072;&#1083;&#1080;&#1082;/&#1041;&#1102;&#1076;&#1078;&#1077;&#1090;&#1085;&#1072;&#1103;%20&#1089;&#1084;&#1077;&#1090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91;&#1089;&#1083;&#1086;&#1074;&#1085;&#1086;-&#1085;&#1086;&#1088;&#1084;&#1072;&#1090;&#1080;&#1074;&#1085;&#1099;&#1077;%20&#1088;&#1072;&#1089;&#1093;%20&#1085;&#1072;%202015_2%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_&#1052;&#1054;&#1048;/&#1041;&#1102;&#1076;&#1078;&#1077;&#1090;/&#1041;&#1102;&#1076;&#1078;&#1077;&#1090;%202014/&#1055;&#1086;&#1089;&#1077;&#1083;&#1077;&#1085;&#1080;&#1103;/&#1050;&#1080;&#1097;&#1072;/&#1057;&#1084;&#1077;&#1090;&#1072;%20&#1050;&#1080;&#1097;&#107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/&#1052;&#1086;&#1080;%20&#1076;&#1086;&#1082;&#1091;&#1084;&#1077;&#1085;&#1090;&#1099;/&#1057;&#1074;&#1086;&#1076;&#1085;&#1072;&#1103;%20&#1089;&#1084;&#1077;&#1090;&#1072;%20&#1089;&#1087;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A_&#1052;&#1054;&#1048;/&#1041;&#1102;&#1076;&#1078;&#1077;&#1090;/&#1041;&#1102;&#1076;&#1078;&#1077;&#1090;%202014/&#1055;&#1086;&#1089;&#1077;&#1083;&#1077;&#1085;&#1080;&#1103;/&#1091;&#1089;&#1083;&#1086;&#1074;&#1085;&#1086;-&#1085;&#1086;&#1088;&#1084;&#1072;&#1090;&#1080;&#1074;&#1085;&#1099;&#1077;%20&#1088;&#1072;&#1089;&#1093;&#1086;&#1076;&#1099;%20&#1085;&#1072;%202014%2022.01new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4"/>
      <sheetName val="расчетные ппоказ за 2014"/>
    </sheetNames>
    <sheetDataSet>
      <sheetData sheetId="0"/>
      <sheetData sheetId="1"/>
      <sheetData sheetId="2"/>
      <sheetData sheetId="3">
        <row r="18">
          <cell r="G18">
            <v>0</v>
          </cell>
        </row>
        <row r="35">
          <cell r="G35">
            <v>0</v>
          </cell>
        </row>
        <row r="36">
          <cell r="G36">
            <v>0</v>
          </cell>
        </row>
      </sheetData>
      <sheetData sheetId="4"/>
      <sheetData sheetId="5">
        <row r="123">
          <cell r="C123">
            <v>0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насел"/>
      <sheetName val="Нал.потен."/>
      <sheetName val="НП по КВ"/>
      <sheetName val="Расчеты"/>
      <sheetName val="Табл.1"/>
      <sheetName val="Табл.1.1"/>
      <sheetName val="Табл.2"/>
      <sheetName val="Табл.2 (2)"/>
      <sheetName val="Табл.2 (3)"/>
      <sheetName val="Табл.3"/>
      <sheetName val="Табл.4"/>
      <sheetName val="поправ.К."/>
      <sheetName val="Расчет К вырав."/>
      <sheetName val="Расчет МО"/>
      <sheetName val="ЖКХ"/>
      <sheetName val="Расч.Пок АУ"/>
      <sheetName val="ФОТ Глав"/>
      <sheetName val="ФОТ Зам"/>
      <sheetName val="ФОТ бухг."/>
      <sheetName val="ФОТ уборш"/>
      <sheetName val="ФОТ СДК"/>
      <sheetName val="РОСПИСЬ"/>
      <sheetName val="Бюдж.Роспись"/>
      <sheetName val="Остатки"/>
      <sheetName val="Расчет СДК"/>
      <sheetName val="РасчетТЕАТР"/>
      <sheetName val="Библ"/>
      <sheetName val="Театр"/>
      <sheetName val="Расчет библ"/>
      <sheetName val="Прилож1"/>
      <sheetName val="Прилож3"/>
      <sheetName val="Прилож4"/>
      <sheetName val="Прилож5"/>
      <sheetName val="ВУ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2"/>
      <sheetName val="расчетные ппоказ за 20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6">
          <cell r="N6">
            <v>0</v>
          </cell>
        </row>
        <row r="9">
          <cell r="N9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4"/>
      <sheetName val="расчетные ппоказ за 201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7">
          <cell r="D7">
            <v>0</v>
          </cell>
          <cell r="L7">
            <v>0</v>
          </cell>
        </row>
        <row r="10">
          <cell r="D10">
            <v>0</v>
          </cell>
        </row>
        <row r="12">
          <cell r="D12">
            <v>0</v>
          </cell>
          <cell r="L12">
            <v>0</v>
          </cell>
        </row>
        <row r="15">
          <cell r="D15">
            <v>0</v>
          </cell>
          <cell r="L15">
            <v>0</v>
          </cell>
        </row>
        <row r="19">
          <cell r="D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</row>
        <row r="22">
          <cell r="H22">
            <v>0</v>
          </cell>
          <cell r="I22">
            <v>0</v>
          </cell>
          <cell r="J22">
            <v>0</v>
          </cell>
          <cell r="L22">
            <v>0</v>
          </cell>
        </row>
        <row r="29">
          <cell r="D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</row>
        <row r="32">
          <cell r="D32">
            <v>0</v>
          </cell>
          <cell r="H32">
            <v>0</v>
          </cell>
          <cell r="I32">
            <v>0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Нал.потен."/>
      <sheetName val="НП по КВ"/>
      <sheetName val="Расчеты"/>
      <sheetName val="Табл.1"/>
      <sheetName val="Табл.1.1"/>
      <sheetName val="Табл.2"/>
      <sheetName val="Табл.2 (2)"/>
      <sheetName val="Табл.2 (3)"/>
      <sheetName val="Табл.3"/>
      <sheetName val="Табл.3 (2)"/>
      <sheetName val="Табл.3 (3)"/>
      <sheetName val="Табл.4"/>
      <sheetName val="Табл.4 (2)"/>
      <sheetName val="Лист2"/>
      <sheetName val="Лист1"/>
      <sheetName val="поправ.К."/>
      <sheetName val="свод"/>
      <sheetName val="Расчет К вырав."/>
      <sheetName val="ЖКХ"/>
      <sheetName val="Расчет МО"/>
      <sheetName val="Расчет по КБК"/>
      <sheetName val="Расч.Пок АУ"/>
      <sheetName val="Расчет СДК"/>
      <sheetName val="Расчет библ"/>
      <sheetName val="РасчетТЕАТР"/>
      <sheetName val="ФОТ Глав"/>
      <sheetName val="ФОТ Зам"/>
      <sheetName val="ФОТ спец"/>
      <sheetName val="ФОТ уборш"/>
      <sheetName val="ФОТ бухг."/>
      <sheetName val="СДК"/>
      <sheetName val="Библ"/>
      <sheetName val="Теат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11">
          <cell r="F11">
            <v>0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4"/>
  <sheetViews>
    <sheetView workbookViewId="0">
      <selection activeCell="H19" sqref="H19"/>
    </sheetView>
  </sheetViews>
  <sheetFormatPr defaultColWidth="23.28515625" defaultRowHeight="15"/>
  <cols>
    <col min="1" max="1" width="3.28515625" customWidth="1"/>
    <col min="2" max="2" width="23.28515625" customWidth="1"/>
    <col min="3" max="3" width="42.42578125" customWidth="1"/>
    <col min="4" max="4" width="15.7109375" customWidth="1"/>
    <col min="5" max="254" width="9.140625" customWidth="1"/>
    <col min="255" max="255" width="3.28515625" customWidth="1"/>
  </cols>
  <sheetData>
    <row r="1" spans="1:5" ht="15" customHeight="1">
      <c r="A1" s="191" t="s">
        <v>0</v>
      </c>
      <c r="B1" s="191"/>
      <c r="C1" s="191"/>
      <c r="D1" s="191"/>
    </row>
    <row r="2" spans="1:5" ht="15.75">
      <c r="A2" s="191" t="s">
        <v>238</v>
      </c>
      <c r="B2" s="191"/>
      <c r="C2" s="191"/>
      <c r="D2" s="191"/>
    </row>
    <row r="3" spans="1:5" ht="15.75">
      <c r="A3" s="191" t="s">
        <v>246</v>
      </c>
      <c r="B3" s="191"/>
      <c r="C3" s="191"/>
      <c r="D3" s="191"/>
    </row>
    <row r="4" spans="1:5" ht="15.75">
      <c r="A4" s="191" t="s">
        <v>249</v>
      </c>
      <c r="B4" s="192"/>
      <c r="C4" s="192"/>
      <c r="D4" s="192"/>
    </row>
    <row r="5" spans="1:5" ht="15.75">
      <c r="B5" s="1"/>
      <c r="C5" s="191"/>
      <c r="D5" s="191"/>
    </row>
    <row r="6" spans="1:5" ht="15.75">
      <c r="B6" s="191"/>
      <c r="C6" s="191"/>
      <c r="D6" s="191"/>
    </row>
    <row r="7" spans="1:5" ht="31.5" customHeight="1">
      <c r="B7" s="193" t="s">
        <v>253</v>
      </c>
      <c r="C7" s="193"/>
      <c r="D7" s="193"/>
    </row>
    <row r="8" spans="1:5">
      <c r="C8" s="198" t="s">
        <v>1</v>
      </c>
      <c r="D8" s="198"/>
      <c r="E8" s="181"/>
    </row>
    <row r="9" spans="1:5">
      <c r="B9" s="194" t="s">
        <v>2</v>
      </c>
      <c r="C9" s="196" t="s">
        <v>3</v>
      </c>
      <c r="D9" s="196" t="s">
        <v>255</v>
      </c>
    </row>
    <row r="10" spans="1:5">
      <c r="B10" s="195"/>
      <c r="C10" s="197"/>
      <c r="D10" s="197"/>
    </row>
    <row r="11" spans="1:5" s="2" customFormat="1">
      <c r="B11" s="3">
        <v>1</v>
      </c>
      <c r="C11" s="4">
        <v>2</v>
      </c>
      <c r="D11" s="4">
        <v>3</v>
      </c>
    </row>
    <row r="12" spans="1:5" ht="28.5">
      <c r="B12" s="5" t="s">
        <v>4</v>
      </c>
      <c r="C12" s="5" t="s">
        <v>5</v>
      </c>
      <c r="D12" s="6">
        <f>D13+D15+D17</f>
        <v>121597</v>
      </c>
    </row>
    <row r="13" spans="1:5" ht="28.5">
      <c r="B13" s="5" t="s">
        <v>6</v>
      </c>
      <c r="C13" s="5" t="s">
        <v>7</v>
      </c>
      <c r="D13" s="7">
        <f>D14</f>
        <v>20003</v>
      </c>
    </row>
    <row r="14" spans="1:5">
      <c r="B14" s="8" t="s">
        <v>212</v>
      </c>
      <c r="C14" s="8" t="s">
        <v>8</v>
      </c>
      <c r="D14" s="9">
        <v>20003</v>
      </c>
    </row>
    <row r="15" spans="1:5" ht="28.5">
      <c r="B15" s="5" t="s">
        <v>9</v>
      </c>
      <c r="C15" s="5" t="s">
        <v>10</v>
      </c>
      <c r="D15" s="7">
        <f>D16</f>
        <v>2000</v>
      </c>
    </row>
    <row r="16" spans="1:5">
      <c r="B16" s="8" t="s">
        <v>11</v>
      </c>
      <c r="C16" s="8" t="s">
        <v>213</v>
      </c>
      <c r="D16" s="7">
        <v>2000</v>
      </c>
    </row>
    <row r="17" spans="2:4" ht="28.5">
      <c r="B17" s="5" t="s">
        <v>12</v>
      </c>
      <c r="C17" s="5" t="s">
        <v>13</v>
      </c>
      <c r="D17" s="7">
        <f>D18+D19</f>
        <v>99594</v>
      </c>
    </row>
    <row r="18" spans="2:4">
      <c r="B18" s="8" t="s">
        <v>214</v>
      </c>
      <c r="C18" s="8" t="s">
        <v>14</v>
      </c>
      <c r="D18" s="9">
        <v>99594</v>
      </c>
    </row>
    <row r="19" spans="2:4" ht="28.5">
      <c r="B19" s="5" t="s">
        <v>95</v>
      </c>
      <c r="C19" s="5" t="s">
        <v>15</v>
      </c>
      <c r="D19" s="7">
        <f>D20+D21</f>
        <v>0</v>
      </c>
    </row>
    <row r="20" spans="2:4">
      <c r="B20" s="8" t="s">
        <v>215</v>
      </c>
      <c r="C20" s="8" t="s">
        <v>96</v>
      </c>
      <c r="D20" s="9">
        <v>0</v>
      </c>
    </row>
    <row r="21" spans="2:4">
      <c r="B21" s="8" t="s">
        <v>215</v>
      </c>
      <c r="C21" s="8" t="s">
        <v>97</v>
      </c>
      <c r="D21" s="9">
        <v>0</v>
      </c>
    </row>
    <row r="22" spans="2:4" ht="28.5">
      <c r="B22" s="5" t="s">
        <v>16</v>
      </c>
      <c r="C22" s="5" t="s">
        <v>17</v>
      </c>
      <c r="D22" s="7">
        <f>D23</f>
        <v>0</v>
      </c>
    </row>
    <row r="23" spans="2:4" ht="45">
      <c r="B23" s="5" t="s">
        <v>18</v>
      </c>
      <c r="C23" s="8" t="s">
        <v>19</v>
      </c>
      <c r="D23" s="9">
        <f>'[1]Сводная смета 2014'!C123</f>
        <v>0</v>
      </c>
    </row>
    <row r="24" spans="2:4" ht="71.25">
      <c r="B24" s="5" t="s">
        <v>20</v>
      </c>
      <c r="C24" s="10" t="s">
        <v>21</v>
      </c>
      <c r="D24" s="7">
        <f>D25+D26</f>
        <v>1951082</v>
      </c>
    </row>
    <row r="25" spans="2:4" ht="45">
      <c r="B25" s="8" t="s">
        <v>22</v>
      </c>
      <c r="C25" s="11" t="s">
        <v>23</v>
      </c>
      <c r="D25" s="189">
        <v>1890082</v>
      </c>
    </row>
    <row r="26" spans="2:4" ht="60">
      <c r="B26" s="8" t="s">
        <v>24</v>
      </c>
      <c r="C26" s="11" t="s">
        <v>25</v>
      </c>
      <c r="D26" s="9">
        <v>61000</v>
      </c>
    </row>
    <row r="27" spans="2:4">
      <c r="B27" s="8"/>
      <c r="C27" s="10" t="s">
        <v>26</v>
      </c>
      <c r="D27" s="7">
        <f>D24+D12</f>
        <v>2072679</v>
      </c>
    </row>
    <row r="28" spans="2:4" ht="15.75" hidden="1">
      <c r="B28" s="12"/>
      <c r="D28" s="13" t="e">
        <f>D27-[2]Прилож3!#REF!</f>
        <v>#REF!</v>
      </c>
    </row>
    <row r="29" spans="2:4" hidden="1">
      <c r="D29" s="13" t="e">
        <f>([2]Прилож3!#REF!-[2]Прилож3!#REF!-Прилож1!D12)</f>
        <v>#REF!</v>
      </c>
    </row>
    <row r="30" spans="2:4" hidden="1"/>
    <row r="31" spans="2:4" hidden="1"/>
    <row r="32" spans="2:4" hidden="1"/>
    <row r="33" spans="4:4" hidden="1">
      <c r="D33" s="13" t="e">
        <f>D29-([2]Прилож3!#REF!+[2]Прилож3!#REF!+[2]Прилож3!#REF!+[2]Прилож3!#REF!)</f>
        <v>#REF!</v>
      </c>
    </row>
    <row r="34" spans="4:4" hidden="1"/>
    <row r="35" spans="4:4">
      <c r="D35" s="13"/>
    </row>
    <row r="36" spans="4:4">
      <c r="D36" s="13"/>
    </row>
    <row r="37" spans="4:4">
      <c r="D37" s="13"/>
    </row>
    <row r="52" ht="15.75" customHeight="1"/>
    <row r="54" ht="15" customHeight="1"/>
  </sheetData>
  <mergeCells count="11">
    <mergeCell ref="B7:D7"/>
    <mergeCell ref="B9:B10"/>
    <mergeCell ref="C9:C10"/>
    <mergeCell ref="D9:D10"/>
    <mergeCell ref="B6:D6"/>
    <mergeCell ref="C8:D8"/>
    <mergeCell ref="A1:D1"/>
    <mergeCell ref="A2:D2"/>
    <mergeCell ref="A3:D3"/>
    <mergeCell ref="A4:D4"/>
    <mergeCell ref="C5:D5"/>
  </mergeCells>
  <pageMargins left="0.41" right="0.2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8"/>
  <sheetViews>
    <sheetView workbookViewId="0">
      <selection activeCell="C29" sqref="C29"/>
    </sheetView>
  </sheetViews>
  <sheetFormatPr defaultColWidth="50.85546875" defaultRowHeight="15"/>
  <cols>
    <col min="1" max="1" width="2.85546875" customWidth="1"/>
    <col min="2" max="2" width="50.85546875" customWidth="1"/>
    <col min="3" max="3" width="7.7109375" customWidth="1"/>
    <col min="4" max="4" width="6.85546875" customWidth="1"/>
    <col min="5" max="5" width="10.42578125" bestFit="1" customWidth="1"/>
    <col min="6" max="6" width="26.140625" customWidth="1"/>
    <col min="7" max="254" width="9.140625" customWidth="1"/>
    <col min="255" max="255" width="2.85546875" customWidth="1"/>
  </cols>
  <sheetData>
    <row r="1" spans="1:8" ht="15" customHeight="1">
      <c r="A1" s="191" t="s">
        <v>27</v>
      </c>
      <c r="B1" s="191"/>
      <c r="C1" s="191"/>
      <c r="D1" s="191"/>
      <c r="E1" s="191"/>
    </row>
    <row r="2" spans="1:8" ht="15.75">
      <c r="A2" s="191" t="s">
        <v>239</v>
      </c>
      <c r="B2" s="191"/>
      <c r="C2" s="191"/>
      <c r="D2" s="191"/>
      <c r="E2" s="191"/>
    </row>
    <row r="3" spans="1:8" ht="15.75">
      <c r="A3" s="191" t="s">
        <v>247</v>
      </c>
      <c r="B3" s="191"/>
      <c r="C3" s="191"/>
      <c r="D3" s="191"/>
      <c r="E3" s="191"/>
    </row>
    <row r="4" spans="1:8" ht="15.75">
      <c r="A4" s="191" t="s">
        <v>248</v>
      </c>
      <c r="B4" s="191"/>
      <c r="C4" s="191"/>
      <c r="D4" s="191"/>
      <c r="E4" s="191"/>
    </row>
    <row r="5" spans="1:8" ht="15.75">
      <c r="B5" s="191"/>
      <c r="C5" s="191"/>
      <c r="D5" s="191"/>
      <c r="E5" s="191"/>
    </row>
    <row r="6" spans="1:8" ht="15.75">
      <c r="B6" s="14"/>
      <c r="C6" s="15"/>
      <c r="D6" s="15"/>
      <c r="E6" s="15"/>
    </row>
    <row r="7" spans="1:8" ht="15.75">
      <c r="B7" s="199" t="s">
        <v>28</v>
      </c>
      <c r="C7" s="199"/>
      <c r="D7" s="199"/>
      <c r="E7" s="199"/>
    </row>
    <row r="8" spans="1:8">
      <c r="A8" s="200" t="s">
        <v>29</v>
      </c>
      <c r="B8" s="200"/>
      <c r="C8" s="200"/>
      <c r="D8" s="200"/>
      <c r="E8" s="200"/>
    </row>
    <row r="9" spans="1:8">
      <c r="A9" s="200"/>
      <c r="B9" s="200"/>
      <c r="C9" s="200"/>
      <c r="D9" s="200"/>
      <c r="E9" s="200"/>
    </row>
    <row r="10" spans="1:8" ht="15.75">
      <c r="A10" s="16"/>
      <c r="B10" s="201" t="s">
        <v>30</v>
      </c>
      <c r="C10" s="201"/>
      <c r="D10" s="201"/>
      <c r="E10" s="201"/>
    </row>
    <row r="11" spans="1:8">
      <c r="A11" s="202"/>
      <c r="B11" s="203" t="s">
        <v>31</v>
      </c>
      <c r="C11" s="203" t="s">
        <v>32</v>
      </c>
      <c r="D11" s="203" t="s">
        <v>33</v>
      </c>
      <c r="E11" s="203" t="s">
        <v>255</v>
      </c>
    </row>
    <row r="12" spans="1:8">
      <c r="A12" s="202"/>
      <c r="B12" s="203"/>
      <c r="C12" s="203"/>
      <c r="D12" s="203"/>
      <c r="E12" s="203"/>
    </row>
    <row r="13" spans="1:8" ht="15.75">
      <c r="A13" s="16"/>
      <c r="B13" s="17">
        <v>1</v>
      </c>
      <c r="C13" s="17">
        <v>2</v>
      </c>
      <c r="D13" s="17">
        <v>3</v>
      </c>
      <c r="E13" s="17"/>
    </row>
    <row r="14" spans="1:8" ht="15.75">
      <c r="A14" s="16"/>
      <c r="B14" s="18" t="s">
        <v>34</v>
      </c>
      <c r="C14" s="19"/>
      <c r="D14" s="19"/>
      <c r="E14" s="77">
        <f>E15+E19+E21+E23</f>
        <v>2072679</v>
      </c>
      <c r="F14" s="13"/>
      <c r="G14" s="13"/>
      <c r="H14" s="13"/>
    </row>
    <row r="15" spans="1:8" ht="15.75">
      <c r="A15" s="16"/>
      <c r="B15" s="21" t="s">
        <v>35</v>
      </c>
      <c r="C15" s="19" t="s">
        <v>36</v>
      </c>
      <c r="D15" s="19" t="s">
        <v>37</v>
      </c>
      <c r="E15" s="77">
        <f>E16+E17+E18</f>
        <v>1167317</v>
      </c>
      <c r="F15" s="22"/>
    </row>
    <row r="16" spans="1:8" ht="15.75">
      <c r="A16" s="16"/>
      <c r="B16" s="23" t="s">
        <v>38</v>
      </c>
      <c r="C16" s="19" t="s">
        <v>36</v>
      </c>
      <c r="D16" s="24" t="s">
        <v>39</v>
      </c>
      <c r="E16" s="78">
        <v>984546</v>
      </c>
      <c r="F16" s="26"/>
    </row>
    <row r="17" spans="1:6" ht="15.75">
      <c r="A17" s="16"/>
      <c r="B17" s="27" t="s">
        <v>40</v>
      </c>
      <c r="C17" s="19" t="s">
        <v>36</v>
      </c>
      <c r="D17" s="24" t="s">
        <v>41</v>
      </c>
      <c r="E17" s="25">
        <v>182771</v>
      </c>
      <c r="F17" s="13"/>
    </row>
    <row r="18" spans="1:6" ht="15.75">
      <c r="A18" s="16"/>
      <c r="B18" s="23" t="s">
        <v>42</v>
      </c>
      <c r="C18" s="19" t="s">
        <v>36</v>
      </c>
      <c r="D18" s="24" t="s">
        <v>43</v>
      </c>
      <c r="E18" s="25">
        <f>'[1]Приложение 4'!G18</f>
        <v>0</v>
      </c>
    </row>
    <row r="19" spans="1:6" ht="15.75">
      <c r="A19" s="16"/>
      <c r="B19" s="21" t="s">
        <v>44</v>
      </c>
      <c r="C19" s="19" t="s">
        <v>45</v>
      </c>
      <c r="D19" s="19" t="s">
        <v>37</v>
      </c>
      <c r="E19" s="20">
        <f>E20</f>
        <v>61000</v>
      </c>
      <c r="F19" s="13"/>
    </row>
    <row r="20" spans="1:6" ht="15.75">
      <c r="A20" s="16"/>
      <c r="B20" s="23" t="s">
        <v>46</v>
      </c>
      <c r="C20" s="24" t="s">
        <v>45</v>
      </c>
      <c r="D20" s="24" t="s">
        <v>47</v>
      </c>
      <c r="E20" s="25">
        <v>61000</v>
      </c>
    </row>
    <row r="21" spans="1:6" ht="15.75">
      <c r="A21" s="16"/>
      <c r="B21" s="28" t="s">
        <v>48</v>
      </c>
      <c r="C21" s="19" t="s">
        <v>49</v>
      </c>
      <c r="D21" s="19"/>
      <c r="E21" s="20">
        <f>E22</f>
        <v>145077</v>
      </c>
      <c r="F21" s="13"/>
    </row>
    <row r="22" spans="1:6" ht="15.75">
      <c r="A22" s="16"/>
      <c r="B22" s="23" t="s">
        <v>50</v>
      </c>
      <c r="C22" s="24" t="s">
        <v>49</v>
      </c>
      <c r="D22" s="24" t="s">
        <v>47</v>
      </c>
      <c r="E22" s="25">
        <v>145077</v>
      </c>
    </row>
    <row r="23" spans="1:6" ht="15.75">
      <c r="A23" s="16"/>
      <c r="B23" s="28" t="s">
        <v>51</v>
      </c>
      <c r="C23" s="19" t="s">
        <v>52</v>
      </c>
      <c r="D23" s="19"/>
      <c r="E23" s="20">
        <v>699285</v>
      </c>
    </row>
    <row r="24" spans="1:6" ht="15.75">
      <c r="A24" s="16"/>
      <c r="B24" s="23" t="s">
        <v>53</v>
      </c>
      <c r="C24" s="24" t="s">
        <v>52</v>
      </c>
      <c r="D24" s="24" t="s">
        <v>36</v>
      </c>
      <c r="E24" s="25">
        <v>699285</v>
      </c>
    </row>
    <row r="25" spans="1:6" ht="15.75">
      <c r="A25" s="16"/>
      <c r="B25" s="28" t="s">
        <v>54</v>
      </c>
      <c r="C25" s="19" t="s">
        <v>43</v>
      </c>
      <c r="D25" s="19"/>
      <c r="E25" s="20">
        <f>'[1]Приложение 4'!G35</f>
        <v>0</v>
      </c>
    </row>
    <row r="26" spans="1:6" ht="15.75">
      <c r="A26" s="16"/>
      <c r="B26" s="23" t="s">
        <v>55</v>
      </c>
      <c r="C26" s="24" t="s">
        <v>43</v>
      </c>
      <c r="D26" s="24" t="s">
        <v>45</v>
      </c>
      <c r="E26" s="25">
        <f>'[1]Приложение 4'!G36</f>
        <v>0</v>
      </c>
    </row>
    <row r="27" spans="1:6" ht="15.75">
      <c r="B27" s="14"/>
      <c r="C27" s="15"/>
      <c r="D27" s="15"/>
      <c r="E27" s="15"/>
    </row>
    <row r="28" spans="1:6">
      <c r="F28" s="13"/>
    </row>
    <row r="57" ht="15" customHeight="1"/>
    <row r="58" ht="15" customHeight="1"/>
    <row r="60" ht="15" customHeight="1"/>
    <row r="61" ht="15" customHeight="1"/>
    <row r="76" hidden="1"/>
    <row r="77" hidden="1"/>
    <row r="78" hidden="1"/>
  </sheetData>
  <mergeCells count="13">
    <mergeCell ref="A8:E9"/>
    <mergeCell ref="B10:E10"/>
    <mergeCell ref="A11:A12"/>
    <mergeCell ref="B11:B12"/>
    <mergeCell ref="C11:C12"/>
    <mergeCell ref="D11:D12"/>
    <mergeCell ref="E11:E12"/>
    <mergeCell ref="B7:E7"/>
    <mergeCell ref="A1:E1"/>
    <mergeCell ref="A2:E2"/>
    <mergeCell ref="A3:E3"/>
    <mergeCell ref="A4:E4"/>
    <mergeCell ref="B5:E5"/>
  </mergeCells>
  <pageMargins left="0.43307086614173229" right="0.1968503937007874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60"/>
  <sheetViews>
    <sheetView topLeftCell="A4" workbookViewId="0">
      <selection activeCell="L16" sqref="L16"/>
    </sheetView>
  </sheetViews>
  <sheetFormatPr defaultColWidth="6" defaultRowHeight="15"/>
  <cols>
    <col min="1" max="1" width="38.140625" customWidth="1"/>
    <col min="2" max="2" width="6" customWidth="1"/>
    <col min="3" max="3" width="5.85546875" customWidth="1"/>
    <col min="4" max="4" width="5.42578125" customWidth="1"/>
    <col min="5" max="5" width="11.42578125" customWidth="1"/>
    <col min="6" max="6" width="5.85546875" hidden="1" customWidth="1"/>
    <col min="7" max="7" width="10.5703125" bestFit="1" customWidth="1"/>
    <col min="8" max="254" width="9.140625" customWidth="1"/>
    <col min="255" max="255" width="38.140625" customWidth="1"/>
  </cols>
  <sheetData>
    <row r="1" spans="1:9" ht="15.75">
      <c r="A1" s="204" t="s">
        <v>211</v>
      </c>
      <c r="B1" s="204"/>
      <c r="C1" s="204"/>
      <c r="D1" s="204"/>
      <c r="E1" s="204"/>
      <c r="F1" s="204"/>
      <c r="G1" s="204"/>
    </row>
    <row r="2" spans="1:9" ht="15.75">
      <c r="A2" s="191" t="s">
        <v>238</v>
      </c>
      <c r="B2" s="191"/>
      <c r="C2" s="191"/>
      <c r="D2" s="191"/>
      <c r="E2" s="191"/>
      <c r="F2" s="191"/>
      <c r="G2" s="191"/>
    </row>
    <row r="3" spans="1:9" ht="15.75">
      <c r="A3" s="191" t="s">
        <v>246</v>
      </c>
      <c r="B3" s="191"/>
      <c r="C3" s="191"/>
      <c r="D3" s="191"/>
      <c r="E3" s="191"/>
      <c r="F3" s="191"/>
      <c r="G3" s="191"/>
    </row>
    <row r="4" spans="1:9" ht="15.75">
      <c r="A4" s="191" t="s">
        <v>248</v>
      </c>
      <c r="B4" s="191"/>
      <c r="C4" s="191"/>
      <c r="D4" s="191"/>
      <c r="E4" s="191"/>
      <c r="F4" s="191"/>
      <c r="G4" s="191"/>
    </row>
    <row r="5" spans="1:9">
      <c r="A5" s="192"/>
      <c r="B5" s="192"/>
      <c r="C5" s="192"/>
      <c r="D5" s="192"/>
      <c r="E5" s="192"/>
      <c r="F5" s="192"/>
      <c r="G5" s="192"/>
    </row>
    <row r="6" spans="1:9">
      <c r="B6" s="192"/>
      <c r="C6" s="192"/>
      <c r="D6" s="192"/>
      <c r="E6" s="192"/>
      <c r="F6" s="192"/>
      <c r="G6" s="192"/>
    </row>
    <row r="7" spans="1:9">
      <c r="A7" s="205" t="s">
        <v>28</v>
      </c>
      <c r="B7" s="206"/>
      <c r="C7" s="206"/>
      <c r="D7" s="206"/>
      <c r="E7" s="206"/>
      <c r="F7" s="206"/>
      <c r="G7" s="206"/>
    </row>
    <row r="8" spans="1:9">
      <c r="A8" s="205" t="s">
        <v>56</v>
      </c>
      <c r="B8" s="205"/>
      <c r="C8" s="205"/>
      <c r="D8" s="205"/>
      <c r="E8" s="205"/>
      <c r="F8" s="205"/>
      <c r="G8" s="205"/>
    </row>
    <row r="9" spans="1:9">
      <c r="A9" s="29" t="s">
        <v>57</v>
      </c>
    </row>
    <row r="10" spans="1:9">
      <c r="A10" s="207" t="s">
        <v>58</v>
      </c>
      <c r="B10" s="207" t="s">
        <v>59</v>
      </c>
      <c r="C10" s="207" t="s">
        <v>60</v>
      </c>
      <c r="D10" s="207" t="s">
        <v>61</v>
      </c>
      <c r="E10" s="207" t="s">
        <v>62</v>
      </c>
      <c r="F10" s="207" t="s">
        <v>63</v>
      </c>
      <c r="G10" s="207" t="s">
        <v>255</v>
      </c>
    </row>
    <row r="11" spans="1:9">
      <c r="A11" s="207"/>
      <c r="B11" s="207"/>
      <c r="C11" s="207"/>
      <c r="D11" s="207"/>
      <c r="E11" s="207"/>
      <c r="F11" s="207"/>
      <c r="G11" s="207"/>
    </row>
    <row r="12" spans="1:9">
      <c r="A12" s="30">
        <v>1</v>
      </c>
      <c r="B12" s="31">
        <v>2</v>
      </c>
      <c r="C12" s="31">
        <v>3</v>
      </c>
      <c r="D12" s="31">
        <v>4</v>
      </c>
      <c r="E12" s="31">
        <v>5</v>
      </c>
      <c r="F12" s="31">
        <v>6</v>
      </c>
      <c r="G12" s="32">
        <v>7</v>
      </c>
    </row>
    <row r="13" spans="1:9" ht="27.75">
      <c r="A13" s="33" t="s">
        <v>64</v>
      </c>
      <c r="B13" s="33"/>
      <c r="C13" s="33"/>
      <c r="D13" s="33"/>
      <c r="E13" s="33"/>
      <c r="F13" s="33"/>
      <c r="G13" s="75">
        <f>G14+G18+G21+G28</f>
        <v>2072679</v>
      </c>
      <c r="H13" s="13"/>
      <c r="I13" s="13"/>
    </row>
    <row r="14" spans="1:9">
      <c r="A14" s="33" t="s">
        <v>65</v>
      </c>
      <c r="B14" s="35" t="s">
        <v>66</v>
      </c>
      <c r="C14" s="35" t="s">
        <v>36</v>
      </c>
      <c r="D14" s="35"/>
      <c r="E14" s="35"/>
      <c r="F14" s="35"/>
      <c r="G14" s="75">
        <f>G15+G17</f>
        <v>1167317</v>
      </c>
      <c r="H14" s="13"/>
      <c r="I14" s="13"/>
    </row>
    <row r="15" spans="1:9" ht="27.75">
      <c r="A15" s="27" t="s">
        <v>67</v>
      </c>
      <c r="B15" s="36" t="s">
        <v>66</v>
      </c>
      <c r="C15" s="36" t="s">
        <v>36</v>
      </c>
      <c r="D15" s="36" t="s">
        <v>39</v>
      </c>
      <c r="E15" s="36" t="s">
        <v>198</v>
      </c>
      <c r="F15" s="36"/>
      <c r="G15" s="76">
        <v>984546</v>
      </c>
    </row>
    <row r="16" spans="1:9">
      <c r="A16" s="27" t="s">
        <v>68</v>
      </c>
      <c r="B16" s="36" t="s">
        <v>66</v>
      </c>
      <c r="C16" s="36" t="s">
        <v>36</v>
      </c>
      <c r="D16" s="36" t="s">
        <v>39</v>
      </c>
      <c r="E16" s="36" t="s">
        <v>198</v>
      </c>
      <c r="F16" s="36"/>
      <c r="G16" s="78">
        <v>984546</v>
      </c>
    </row>
    <row r="17" spans="1:9" ht="27.75">
      <c r="A17" s="27" t="s">
        <v>40</v>
      </c>
      <c r="B17" s="36" t="s">
        <v>66</v>
      </c>
      <c r="C17" s="36" t="s">
        <v>36</v>
      </c>
      <c r="D17" s="36" t="s">
        <v>41</v>
      </c>
      <c r="E17" s="36" t="s">
        <v>199</v>
      </c>
      <c r="F17" s="36"/>
      <c r="G17" s="25">
        <v>182771</v>
      </c>
    </row>
    <row r="18" spans="1:9">
      <c r="A18" s="38" t="s">
        <v>44</v>
      </c>
      <c r="B18" s="36" t="s">
        <v>66</v>
      </c>
      <c r="C18" s="35" t="s">
        <v>45</v>
      </c>
      <c r="D18" s="35" t="s">
        <v>37</v>
      </c>
      <c r="E18" s="35"/>
      <c r="F18" s="35"/>
      <c r="G18" s="34">
        <f>G19</f>
        <v>61000</v>
      </c>
      <c r="H18" s="13"/>
      <c r="I18" s="13"/>
    </row>
    <row r="19" spans="1:9">
      <c r="A19" s="27" t="s">
        <v>69</v>
      </c>
      <c r="B19" s="36" t="s">
        <v>66</v>
      </c>
      <c r="C19" s="36" t="s">
        <v>45</v>
      </c>
      <c r="D19" s="36" t="s">
        <v>47</v>
      </c>
      <c r="E19" s="36" t="s">
        <v>200</v>
      </c>
      <c r="F19" s="36"/>
      <c r="G19" s="37">
        <v>61000</v>
      </c>
    </row>
    <row r="20" spans="1:9" ht="41.25">
      <c r="A20" s="27" t="s">
        <v>70</v>
      </c>
      <c r="B20" s="36" t="s">
        <v>66</v>
      </c>
      <c r="C20" s="36" t="s">
        <v>45</v>
      </c>
      <c r="D20" s="36" t="s">
        <v>47</v>
      </c>
      <c r="E20" s="36" t="s">
        <v>200</v>
      </c>
      <c r="F20" s="36"/>
      <c r="G20" s="37">
        <v>61000</v>
      </c>
    </row>
    <row r="21" spans="1:9">
      <c r="A21" s="33" t="s">
        <v>71</v>
      </c>
      <c r="B21" s="36" t="s">
        <v>66</v>
      </c>
      <c r="C21" s="35" t="s">
        <v>49</v>
      </c>
      <c r="D21" s="35" t="s">
        <v>37</v>
      </c>
      <c r="E21" s="35"/>
      <c r="F21" s="35"/>
      <c r="G21" s="34">
        <f>G22+G23+G24+G25+G26+G27</f>
        <v>145077</v>
      </c>
      <c r="H21" s="13"/>
      <c r="I21" s="13"/>
    </row>
    <row r="22" spans="1:9">
      <c r="A22" s="27" t="s">
        <v>50</v>
      </c>
      <c r="B22" s="36" t="s">
        <v>66</v>
      </c>
      <c r="C22" s="36" t="s">
        <v>49</v>
      </c>
      <c r="D22" s="36" t="s">
        <v>47</v>
      </c>
      <c r="E22" s="36"/>
      <c r="F22" s="36"/>
      <c r="G22" s="37">
        <f>G23</f>
        <v>0</v>
      </c>
      <c r="I22" s="13"/>
    </row>
    <row r="23" spans="1:9">
      <c r="A23" s="27" t="s">
        <v>72</v>
      </c>
      <c r="B23" s="36" t="s">
        <v>66</v>
      </c>
      <c r="C23" s="36" t="s">
        <v>49</v>
      </c>
      <c r="D23" s="36" t="s">
        <v>47</v>
      </c>
      <c r="E23" s="36" t="s">
        <v>201</v>
      </c>
      <c r="F23" s="36"/>
      <c r="G23" s="37"/>
      <c r="I23" s="13"/>
    </row>
    <row r="24" spans="1:9" ht="27.75">
      <c r="A24" s="27" t="s">
        <v>73</v>
      </c>
      <c r="B24" s="36" t="s">
        <v>66</v>
      </c>
      <c r="C24" s="36" t="s">
        <v>49</v>
      </c>
      <c r="D24" s="36" t="s">
        <v>47</v>
      </c>
      <c r="E24" s="36" t="s">
        <v>203</v>
      </c>
      <c r="F24" s="36"/>
      <c r="G24" s="37">
        <v>95077</v>
      </c>
      <c r="H24" s="13"/>
      <c r="I24" s="13"/>
    </row>
    <row r="25" spans="1:9">
      <c r="A25" s="27" t="s">
        <v>74</v>
      </c>
      <c r="B25" s="36" t="s">
        <v>66</v>
      </c>
      <c r="C25" s="36" t="s">
        <v>49</v>
      </c>
      <c r="D25" s="36" t="s">
        <v>47</v>
      </c>
      <c r="E25" s="36" t="s">
        <v>202</v>
      </c>
      <c r="F25" s="36"/>
      <c r="G25" s="37">
        <v>50000</v>
      </c>
      <c r="H25" s="13"/>
      <c r="I25" s="13"/>
    </row>
    <row r="26" spans="1:9" ht="68.25">
      <c r="A26" s="27" t="s">
        <v>75</v>
      </c>
      <c r="B26" s="36" t="s">
        <v>66</v>
      </c>
      <c r="C26" s="36" t="s">
        <v>49</v>
      </c>
      <c r="D26" s="36" t="s">
        <v>47</v>
      </c>
      <c r="E26" s="36" t="s">
        <v>204</v>
      </c>
      <c r="F26" s="36"/>
      <c r="G26" s="37">
        <v>0</v>
      </c>
      <c r="I26" s="13"/>
    </row>
    <row r="27" spans="1:9" ht="27.75">
      <c r="A27" s="27" t="s">
        <v>76</v>
      </c>
      <c r="B27" s="36" t="s">
        <v>66</v>
      </c>
      <c r="C27" s="36" t="s">
        <v>49</v>
      </c>
      <c r="D27" s="36" t="s">
        <v>47</v>
      </c>
      <c r="E27" s="36" t="s">
        <v>205</v>
      </c>
      <c r="F27" s="36"/>
      <c r="G27" s="37">
        <f>Прилож5!H42</f>
        <v>0</v>
      </c>
      <c r="I27" s="13"/>
    </row>
    <row r="28" spans="1:9">
      <c r="A28" s="33" t="s">
        <v>77</v>
      </c>
      <c r="B28" s="36" t="s">
        <v>66</v>
      </c>
      <c r="C28" s="35" t="s">
        <v>52</v>
      </c>
      <c r="D28" s="35"/>
      <c r="E28" s="35"/>
      <c r="F28" s="35"/>
      <c r="G28" s="34">
        <f>G29</f>
        <v>699285</v>
      </c>
      <c r="H28" s="13"/>
      <c r="I28" s="13"/>
    </row>
    <row r="29" spans="1:9">
      <c r="A29" s="27" t="s">
        <v>53</v>
      </c>
      <c r="B29" s="36" t="s">
        <v>66</v>
      </c>
      <c r="C29" s="36" t="s">
        <v>52</v>
      </c>
      <c r="D29" s="36" t="s">
        <v>36</v>
      </c>
      <c r="E29" s="36" t="s">
        <v>206</v>
      </c>
      <c r="F29" s="36"/>
      <c r="G29" s="37">
        <f>G30</f>
        <v>699285</v>
      </c>
    </row>
    <row r="30" spans="1:9" ht="27.75">
      <c r="A30" s="27" t="s">
        <v>78</v>
      </c>
      <c r="B30" s="36" t="s">
        <v>66</v>
      </c>
      <c r="C30" s="36" t="s">
        <v>52</v>
      </c>
      <c r="D30" s="36" t="s">
        <v>36</v>
      </c>
      <c r="E30" s="36" t="s">
        <v>206</v>
      </c>
      <c r="F30" s="36"/>
      <c r="G30" s="37">
        <v>699285</v>
      </c>
    </row>
    <row r="40" spans="1:1" ht="15" customHeight="1"/>
    <row r="44" spans="1:1">
      <c r="A44" s="13"/>
    </row>
    <row r="53" spans="1:1">
      <c r="A53" s="13"/>
    </row>
    <row r="56" spans="1:1">
      <c r="A56" s="13"/>
    </row>
    <row r="60" spans="1:1">
      <c r="A60" s="13"/>
    </row>
  </sheetData>
  <mergeCells count="15">
    <mergeCell ref="A7:G7"/>
    <mergeCell ref="A8:G8"/>
    <mergeCell ref="A10:A11"/>
    <mergeCell ref="B10:B11"/>
    <mergeCell ref="C10:C11"/>
    <mergeCell ref="D10:D11"/>
    <mergeCell ref="E10:E11"/>
    <mergeCell ref="F10:F11"/>
    <mergeCell ref="G10:G11"/>
    <mergeCell ref="B6:G6"/>
    <mergeCell ref="A1:G1"/>
    <mergeCell ref="A2:G2"/>
    <mergeCell ref="A3:G3"/>
    <mergeCell ref="A4:G4"/>
    <mergeCell ref="A5:G5"/>
  </mergeCells>
  <pageMargins left="0.7" right="0.33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38"/>
  <sheetViews>
    <sheetView workbookViewId="0">
      <selection activeCell="K18" sqref="K18"/>
    </sheetView>
  </sheetViews>
  <sheetFormatPr defaultColWidth="4.28515625" defaultRowHeight="15"/>
  <cols>
    <col min="1" max="1" width="40.140625" style="39" customWidth="1"/>
    <col min="2" max="2" width="4.28515625" style="39" bestFit="1" customWidth="1"/>
    <col min="3" max="3" width="3.42578125" style="39" bestFit="1" customWidth="1"/>
    <col min="4" max="4" width="4.28515625" style="39" bestFit="1" customWidth="1"/>
    <col min="5" max="5" width="11" style="39" customWidth="1"/>
    <col min="6" max="6" width="4.28515625" style="39" bestFit="1" customWidth="1"/>
    <col min="7" max="7" width="8.42578125" style="71" bestFit="1" customWidth="1"/>
    <col min="8" max="8" width="11.85546875" style="39" bestFit="1" customWidth="1"/>
    <col min="9" max="254" width="9.140625" style="39" customWidth="1"/>
    <col min="255" max="255" width="40.140625" style="39" customWidth="1"/>
    <col min="256" max="256" width="4.28515625" style="39" bestFit="1"/>
    <col min="257" max="16384" width="4.28515625" style="39"/>
  </cols>
  <sheetData>
    <row r="1" spans="1:10" ht="15.75">
      <c r="A1" s="209" t="s">
        <v>81</v>
      </c>
      <c r="B1" s="209"/>
      <c r="C1" s="209"/>
      <c r="D1" s="209"/>
      <c r="E1" s="209"/>
      <c r="F1" s="209"/>
      <c r="G1" s="209"/>
      <c r="H1" s="209"/>
    </row>
    <row r="2" spans="1:10" ht="15.75">
      <c r="A2" s="209" t="s">
        <v>239</v>
      </c>
      <c r="B2" s="209"/>
      <c r="C2" s="209"/>
      <c r="D2" s="209"/>
      <c r="E2" s="209"/>
      <c r="F2" s="209"/>
      <c r="G2" s="209"/>
      <c r="H2" s="209"/>
    </row>
    <row r="3" spans="1:10" ht="15.75">
      <c r="A3" s="209" t="s">
        <v>247</v>
      </c>
      <c r="B3" s="209"/>
      <c r="C3" s="209"/>
      <c r="D3" s="209"/>
      <c r="E3" s="209"/>
      <c r="F3" s="209"/>
      <c r="G3" s="209"/>
      <c r="H3" s="209"/>
    </row>
    <row r="4" spans="1:10" ht="15.75">
      <c r="A4" s="209" t="s">
        <v>248</v>
      </c>
      <c r="B4" s="209"/>
      <c r="C4" s="209"/>
      <c r="D4" s="209"/>
      <c r="E4" s="209"/>
      <c r="F4" s="209"/>
      <c r="G4" s="209"/>
      <c r="H4" s="209"/>
    </row>
    <row r="5" spans="1:10">
      <c r="A5" s="208"/>
      <c r="B5" s="208"/>
      <c r="C5" s="208"/>
      <c r="D5" s="208"/>
      <c r="E5" s="208"/>
      <c r="F5" s="208"/>
      <c r="G5" s="208"/>
    </row>
    <row r="6" spans="1:10">
      <c r="B6" s="208"/>
      <c r="C6" s="208"/>
      <c r="D6" s="208"/>
      <c r="E6" s="208"/>
      <c r="F6" s="208"/>
      <c r="G6" s="208"/>
      <c r="H6" s="40"/>
    </row>
    <row r="7" spans="1:10" ht="15.75">
      <c r="A7" s="210" t="s">
        <v>28</v>
      </c>
      <c r="B7" s="210"/>
      <c r="C7" s="210"/>
      <c r="D7" s="210"/>
      <c r="E7" s="210"/>
      <c r="F7" s="210"/>
      <c r="G7" s="210"/>
      <c r="H7" s="210"/>
    </row>
    <row r="8" spans="1:10" ht="15.75">
      <c r="A8" s="210" t="s">
        <v>82</v>
      </c>
      <c r="B8" s="210"/>
      <c r="C8" s="210"/>
      <c r="D8" s="210"/>
      <c r="E8" s="210"/>
      <c r="F8" s="210"/>
      <c r="G8" s="210"/>
      <c r="H8" s="210"/>
    </row>
    <row r="9" spans="1:10" ht="15.75">
      <c r="A9" s="211" t="s">
        <v>83</v>
      </c>
      <c r="B9" s="211"/>
      <c r="C9" s="211"/>
      <c r="D9" s="211"/>
      <c r="E9" s="211"/>
      <c r="F9" s="211"/>
      <c r="G9" s="211"/>
      <c r="H9" s="211"/>
    </row>
    <row r="11" spans="1:10">
      <c r="A11" s="212" t="s">
        <v>84</v>
      </c>
      <c r="B11" s="212" t="s">
        <v>59</v>
      </c>
      <c r="C11" s="212" t="s">
        <v>60</v>
      </c>
      <c r="D11" s="212" t="s">
        <v>61</v>
      </c>
      <c r="E11" s="213" t="s">
        <v>62</v>
      </c>
      <c r="F11" s="212" t="s">
        <v>63</v>
      </c>
      <c r="G11" s="214" t="s">
        <v>85</v>
      </c>
      <c r="H11" s="214" t="s">
        <v>255</v>
      </c>
    </row>
    <row r="12" spans="1:10">
      <c r="A12" s="212"/>
      <c r="B12" s="212"/>
      <c r="C12" s="212"/>
      <c r="D12" s="212"/>
      <c r="E12" s="213"/>
      <c r="F12" s="212"/>
      <c r="G12" s="215"/>
      <c r="H12" s="215"/>
    </row>
    <row r="13" spans="1:10">
      <c r="A13" s="41">
        <v>1</v>
      </c>
      <c r="B13" s="42">
        <v>2</v>
      </c>
      <c r="C13" s="42">
        <v>3</v>
      </c>
      <c r="D13" s="42">
        <v>4</v>
      </c>
      <c r="E13" s="43">
        <v>5</v>
      </c>
      <c r="F13" s="42">
        <v>6</v>
      </c>
      <c r="G13" s="44"/>
      <c r="H13" s="45"/>
    </row>
    <row r="14" spans="1:10">
      <c r="A14" s="46" t="s">
        <v>86</v>
      </c>
      <c r="B14" s="47"/>
      <c r="C14" s="47"/>
      <c r="D14" s="47"/>
      <c r="E14" s="48"/>
      <c r="F14" s="47"/>
      <c r="G14" s="49"/>
      <c r="H14" s="72">
        <f>H15+H32+H36+H47</f>
        <v>2072679</v>
      </c>
      <c r="I14" s="50"/>
      <c r="J14" s="50"/>
    </row>
    <row r="15" spans="1:10">
      <c r="A15" s="51" t="s">
        <v>65</v>
      </c>
      <c r="B15" s="52" t="s">
        <v>66</v>
      </c>
      <c r="C15" s="52" t="s">
        <v>36</v>
      </c>
      <c r="D15" s="52"/>
      <c r="E15" s="53"/>
      <c r="F15" s="52"/>
      <c r="G15" s="54"/>
      <c r="H15" s="73">
        <f>H16+H30</f>
        <v>1167317</v>
      </c>
    </row>
    <row r="16" spans="1:10" ht="27.75">
      <c r="A16" s="56" t="s">
        <v>67</v>
      </c>
      <c r="B16" s="52" t="s">
        <v>66</v>
      </c>
      <c r="C16" s="52" t="s">
        <v>36</v>
      </c>
      <c r="D16" s="52" t="s">
        <v>39</v>
      </c>
      <c r="E16" s="53" t="s">
        <v>198</v>
      </c>
      <c r="F16" s="52"/>
      <c r="G16" s="54"/>
      <c r="H16" s="73">
        <f>H17+H18+H19+H20+H21+H22+H23+H24+H25+H26+H27+H28+H29</f>
        <v>984546</v>
      </c>
    </row>
    <row r="17" spans="1:8">
      <c r="A17" s="216" t="s">
        <v>68</v>
      </c>
      <c r="B17" s="219" t="s">
        <v>66</v>
      </c>
      <c r="C17" s="219" t="s">
        <v>36</v>
      </c>
      <c r="D17" s="219" t="s">
        <v>39</v>
      </c>
      <c r="E17" s="179" t="s">
        <v>198</v>
      </c>
      <c r="F17" s="177" t="s">
        <v>87</v>
      </c>
      <c r="G17" s="57">
        <v>211</v>
      </c>
      <c r="H17" s="58">
        <v>654432</v>
      </c>
    </row>
    <row r="18" spans="1:8">
      <c r="A18" s="217"/>
      <c r="B18" s="220"/>
      <c r="C18" s="220"/>
      <c r="D18" s="220"/>
      <c r="E18" s="179" t="s">
        <v>198</v>
      </c>
      <c r="F18" s="178" t="s">
        <v>207</v>
      </c>
      <c r="G18" s="57">
        <v>213</v>
      </c>
      <c r="H18" s="58">
        <v>197648</v>
      </c>
    </row>
    <row r="19" spans="1:8">
      <c r="A19" s="217"/>
      <c r="B19" s="220"/>
      <c r="C19" s="220"/>
      <c r="D19" s="220"/>
      <c r="E19" s="179" t="s">
        <v>216</v>
      </c>
      <c r="F19" s="177" t="s">
        <v>88</v>
      </c>
      <c r="G19" s="57">
        <v>212</v>
      </c>
      <c r="H19" s="58">
        <v>10000</v>
      </c>
    </row>
    <row r="20" spans="1:8">
      <c r="A20" s="217"/>
      <c r="B20" s="220"/>
      <c r="C20" s="220"/>
      <c r="D20" s="220"/>
      <c r="E20" s="179" t="s">
        <v>217</v>
      </c>
      <c r="F20" s="186" t="s">
        <v>89</v>
      </c>
      <c r="G20" s="57">
        <v>226</v>
      </c>
      <c r="H20" s="58">
        <v>34000</v>
      </c>
    </row>
    <row r="21" spans="1:8">
      <c r="A21" s="217"/>
      <c r="B21" s="220"/>
      <c r="C21" s="220"/>
      <c r="D21" s="220"/>
      <c r="E21" s="179" t="s">
        <v>218</v>
      </c>
      <c r="F21" s="178"/>
      <c r="G21" s="57">
        <v>290</v>
      </c>
      <c r="H21" s="74"/>
    </row>
    <row r="22" spans="1:8">
      <c r="A22" s="217"/>
      <c r="B22" s="220"/>
      <c r="C22" s="220"/>
      <c r="D22" s="220"/>
      <c r="E22" s="179" t="s">
        <v>218</v>
      </c>
      <c r="F22" s="179" t="s">
        <v>208</v>
      </c>
      <c r="G22" s="57">
        <v>290</v>
      </c>
      <c r="H22" s="74">
        <v>1000</v>
      </c>
    </row>
    <row r="23" spans="1:8">
      <c r="A23" s="217"/>
      <c r="B23" s="220"/>
      <c r="C23" s="220"/>
      <c r="D23" s="220"/>
      <c r="E23" s="179" t="s">
        <v>218</v>
      </c>
      <c r="F23" s="179" t="s">
        <v>209</v>
      </c>
      <c r="G23" s="57">
        <v>290</v>
      </c>
      <c r="H23" s="74">
        <v>0</v>
      </c>
    </row>
    <row r="24" spans="1:8">
      <c r="A24" s="217"/>
      <c r="B24" s="220"/>
      <c r="C24" s="220"/>
      <c r="D24" s="220"/>
      <c r="E24" s="179" t="s">
        <v>219</v>
      </c>
      <c r="F24" s="177" t="s">
        <v>245</v>
      </c>
      <c r="G24" s="57">
        <v>221</v>
      </c>
      <c r="H24" s="58">
        <v>6000</v>
      </c>
    </row>
    <row r="25" spans="1:8">
      <c r="A25" s="217"/>
      <c r="B25" s="220"/>
      <c r="C25" s="220"/>
      <c r="D25" s="220"/>
      <c r="E25" s="179" t="s">
        <v>220</v>
      </c>
      <c r="F25" s="186" t="s">
        <v>89</v>
      </c>
      <c r="G25" s="57">
        <v>223</v>
      </c>
      <c r="H25" s="58">
        <v>50000</v>
      </c>
    </row>
    <row r="26" spans="1:8">
      <c r="A26" s="217"/>
      <c r="B26" s="220"/>
      <c r="C26" s="220"/>
      <c r="D26" s="220"/>
      <c r="E26" s="179" t="s">
        <v>221</v>
      </c>
      <c r="F26" s="186"/>
      <c r="G26" s="57">
        <v>224</v>
      </c>
      <c r="H26" s="58"/>
    </row>
    <row r="27" spans="1:8">
      <c r="A27" s="217"/>
      <c r="B27" s="220"/>
      <c r="C27" s="220"/>
      <c r="D27" s="220"/>
      <c r="E27" s="179" t="s">
        <v>222</v>
      </c>
      <c r="F27" s="186"/>
      <c r="G27" s="57">
        <v>225</v>
      </c>
      <c r="H27" s="58"/>
    </row>
    <row r="28" spans="1:8">
      <c r="A28" s="217"/>
      <c r="B28" s="220"/>
      <c r="C28" s="220"/>
      <c r="D28" s="220"/>
      <c r="E28" s="179" t="s">
        <v>223</v>
      </c>
      <c r="F28" s="186"/>
      <c r="G28" s="57">
        <v>310</v>
      </c>
      <c r="H28" s="58">
        <v>0</v>
      </c>
    </row>
    <row r="29" spans="1:8">
      <c r="A29" s="218"/>
      <c r="B29" s="221"/>
      <c r="C29" s="221"/>
      <c r="D29" s="221"/>
      <c r="E29" s="179" t="s">
        <v>224</v>
      </c>
      <c r="F29" s="178"/>
      <c r="G29" s="57">
        <v>340</v>
      </c>
      <c r="H29" s="58">
        <v>31466</v>
      </c>
    </row>
    <row r="30" spans="1:8">
      <c r="A30" s="56" t="s">
        <v>90</v>
      </c>
      <c r="B30" s="52" t="s">
        <v>66</v>
      </c>
      <c r="C30" s="52" t="s">
        <v>36</v>
      </c>
      <c r="D30" s="52" t="s">
        <v>41</v>
      </c>
      <c r="E30" s="53" t="s">
        <v>199</v>
      </c>
      <c r="F30" s="52"/>
      <c r="G30" s="54"/>
      <c r="H30" s="55">
        <f>H31</f>
        <v>182771</v>
      </c>
    </row>
    <row r="31" spans="1:8">
      <c r="A31" s="59" t="s">
        <v>91</v>
      </c>
      <c r="B31" s="60" t="s">
        <v>66</v>
      </c>
      <c r="C31" s="60" t="s">
        <v>36</v>
      </c>
      <c r="D31" s="60" t="s">
        <v>41</v>
      </c>
      <c r="E31" s="182" t="s">
        <v>225</v>
      </c>
      <c r="F31" s="175" t="s">
        <v>89</v>
      </c>
      <c r="G31" s="57">
        <v>226</v>
      </c>
      <c r="H31" s="25">
        <v>182771</v>
      </c>
    </row>
    <row r="32" spans="1:8">
      <c r="A32" s="61" t="s">
        <v>44</v>
      </c>
      <c r="B32" s="52" t="s">
        <v>66</v>
      </c>
      <c r="C32" s="52" t="s">
        <v>45</v>
      </c>
      <c r="D32" s="52" t="s">
        <v>37</v>
      </c>
      <c r="E32" s="52"/>
      <c r="F32" s="52"/>
      <c r="G32" s="54"/>
      <c r="H32" s="55">
        <f>H33</f>
        <v>61000</v>
      </c>
    </row>
    <row r="33" spans="1:8">
      <c r="A33" s="56" t="s">
        <v>69</v>
      </c>
      <c r="B33" s="52" t="s">
        <v>66</v>
      </c>
      <c r="C33" s="52" t="s">
        <v>45</v>
      </c>
      <c r="D33" s="52" t="s">
        <v>47</v>
      </c>
      <c r="E33" s="52" t="s">
        <v>200</v>
      </c>
      <c r="F33" s="52"/>
      <c r="G33" s="54"/>
      <c r="H33" s="55">
        <v>61000</v>
      </c>
    </row>
    <row r="34" spans="1:8">
      <c r="A34" s="216" t="s">
        <v>70</v>
      </c>
      <c r="B34" s="219" t="s">
        <v>66</v>
      </c>
      <c r="C34" s="219" t="s">
        <v>45</v>
      </c>
      <c r="D34" s="219" t="s">
        <v>47</v>
      </c>
      <c r="E34" s="219" t="s">
        <v>200</v>
      </c>
      <c r="F34" s="177" t="s">
        <v>87</v>
      </c>
      <c r="G34" s="62">
        <v>211</v>
      </c>
      <c r="H34" s="58">
        <v>46851</v>
      </c>
    </row>
    <row r="35" spans="1:8">
      <c r="A35" s="217"/>
      <c r="B35" s="220"/>
      <c r="C35" s="220"/>
      <c r="D35" s="220"/>
      <c r="E35" s="220"/>
      <c r="F35" s="178" t="s">
        <v>207</v>
      </c>
      <c r="G35" s="62">
        <v>213</v>
      </c>
      <c r="H35" s="58">
        <v>14149</v>
      </c>
    </row>
    <row r="36" spans="1:8">
      <c r="A36" s="51" t="s">
        <v>71</v>
      </c>
      <c r="B36" s="52" t="s">
        <v>66</v>
      </c>
      <c r="C36" s="52" t="s">
        <v>49</v>
      </c>
      <c r="D36" s="52" t="s">
        <v>37</v>
      </c>
      <c r="E36" s="52"/>
      <c r="F36" s="52"/>
      <c r="G36" s="54"/>
      <c r="H36" s="55">
        <f>H37</f>
        <v>145077</v>
      </c>
    </row>
    <row r="37" spans="1:8">
      <c r="A37" s="56" t="s">
        <v>50</v>
      </c>
      <c r="B37" s="52" t="s">
        <v>66</v>
      </c>
      <c r="C37" s="52" t="s">
        <v>49</v>
      </c>
      <c r="D37" s="52" t="s">
        <v>47</v>
      </c>
      <c r="E37" s="52"/>
      <c r="F37" s="52"/>
      <c r="G37" s="54"/>
      <c r="H37" s="55">
        <f>H38</f>
        <v>145077</v>
      </c>
    </row>
    <row r="38" spans="1:8">
      <c r="A38" s="63" t="s">
        <v>72</v>
      </c>
      <c r="B38" s="64" t="s">
        <v>66</v>
      </c>
      <c r="C38" s="64" t="s">
        <v>49</v>
      </c>
      <c r="D38" s="64" t="s">
        <v>47</v>
      </c>
      <c r="E38" s="64" t="s">
        <v>201</v>
      </c>
      <c r="F38" s="64"/>
      <c r="G38" s="65"/>
      <c r="H38" s="66">
        <f>H39+H40+H41+H42+H43+H44+H46+H45</f>
        <v>145077</v>
      </c>
    </row>
    <row r="39" spans="1:8">
      <c r="A39" s="56" t="s">
        <v>74</v>
      </c>
      <c r="B39" s="67" t="s">
        <v>66</v>
      </c>
      <c r="C39" s="67" t="s">
        <v>49</v>
      </c>
      <c r="D39" s="67" t="s">
        <v>47</v>
      </c>
      <c r="E39" s="176" t="s">
        <v>226</v>
      </c>
      <c r="F39" s="67" t="s">
        <v>89</v>
      </c>
      <c r="G39" s="44">
        <v>223</v>
      </c>
      <c r="H39" s="58">
        <v>50000</v>
      </c>
    </row>
    <row r="40" spans="1:8" ht="54.75" customHeight="1">
      <c r="A40" s="216" t="s">
        <v>75</v>
      </c>
      <c r="B40" s="219" t="s">
        <v>66</v>
      </c>
      <c r="C40" s="219" t="s">
        <v>49</v>
      </c>
      <c r="D40" s="219" t="s">
        <v>47</v>
      </c>
      <c r="E40" s="183" t="s">
        <v>227</v>
      </c>
      <c r="F40" s="177" t="s">
        <v>89</v>
      </c>
      <c r="G40" s="44">
        <v>226</v>
      </c>
      <c r="H40" s="68">
        <v>0</v>
      </c>
    </row>
    <row r="41" spans="1:8">
      <c r="A41" s="218"/>
      <c r="B41" s="221"/>
      <c r="C41" s="221"/>
      <c r="D41" s="221"/>
      <c r="E41" s="183" t="s">
        <v>228</v>
      </c>
      <c r="F41" s="179"/>
      <c r="G41" s="44">
        <v>340</v>
      </c>
      <c r="H41" s="58">
        <v>0</v>
      </c>
    </row>
    <row r="42" spans="1:8" ht="27.75">
      <c r="A42" s="56" t="s">
        <v>76</v>
      </c>
      <c r="B42" s="67" t="s">
        <v>66</v>
      </c>
      <c r="C42" s="67" t="s">
        <v>49</v>
      </c>
      <c r="D42" s="67" t="s">
        <v>47</v>
      </c>
      <c r="E42" s="176" t="s">
        <v>229</v>
      </c>
      <c r="F42" s="67" t="s">
        <v>89</v>
      </c>
      <c r="G42" s="44">
        <v>340</v>
      </c>
      <c r="H42" s="58"/>
    </row>
    <row r="43" spans="1:8" ht="15" customHeight="1">
      <c r="A43" s="216" t="s">
        <v>73</v>
      </c>
      <c r="B43" s="222" t="s">
        <v>66</v>
      </c>
      <c r="C43" s="222" t="s">
        <v>49</v>
      </c>
      <c r="D43" s="222" t="s">
        <v>47</v>
      </c>
      <c r="E43" s="184" t="s">
        <v>230</v>
      </c>
      <c r="F43" s="219" t="s">
        <v>89</v>
      </c>
      <c r="G43" s="57">
        <v>225</v>
      </c>
      <c r="H43" s="69">
        <v>0</v>
      </c>
    </row>
    <row r="44" spans="1:8">
      <c r="A44" s="225"/>
      <c r="B44" s="223"/>
      <c r="C44" s="223"/>
      <c r="D44" s="223"/>
      <c r="E44" s="184" t="s">
        <v>231</v>
      </c>
      <c r="F44" s="220"/>
      <c r="G44" s="57">
        <v>226</v>
      </c>
      <c r="H44" s="69">
        <v>95077</v>
      </c>
    </row>
    <row r="45" spans="1:8">
      <c r="A45" s="225"/>
      <c r="B45" s="223"/>
      <c r="C45" s="223"/>
      <c r="D45" s="223"/>
      <c r="E45" s="184" t="s">
        <v>232</v>
      </c>
      <c r="F45" s="220"/>
      <c r="G45" s="57">
        <v>310</v>
      </c>
      <c r="H45" s="69"/>
    </row>
    <row r="46" spans="1:8">
      <c r="A46" s="226"/>
      <c r="B46" s="224"/>
      <c r="C46" s="224"/>
      <c r="D46" s="224"/>
      <c r="E46" s="184" t="s">
        <v>233</v>
      </c>
      <c r="F46" s="221"/>
      <c r="G46" s="57">
        <v>340</v>
      </c>
      <c r="H46" s="69">
        <v>0</v>
      </c>
    </row>
    <row r="47" spans="1:8">
      <c r="A47" s="51" t="s">
        <v>77</v>
      </c>
      <c r="B47" s="52" t="s">
        <v>66</v>
      </c>
      <c r="C47" s="52" t="s">
        <v>52</v>
      </c>
      <c r="D47" s="52"/>
      <c r="E47" s="52"/>
      <c r="F47" s="52"/>
      <c r="G47" s="54"/>
      <c r="H47" s="55">
        <f>H48</f>
        <v>699285</v>
      </c>
    </row>
    <row r="48" spans="1:8">
      <c r="A48" s="56" t="s">
        <v>53</v>
      </c>
      <c r="B48" s="52" t="s">
        <v>66</v>
      </c>
      <c r="C48" s="52" t="s">
        <v>52</v>
      </c>
      <c r="D48" s="52" t="s">
        <v>36</v>
      </c>
      <c r="E48" s="52" t="s">
        <v>206</v>
      </c>
      <c r="F48" s="52"/>
      <c r="G48" s="54"/>
      <c r="H48" s="55">
        <f>H49+H52+H57</f>
        <v>699285</v>
      </c>
    </row>
    <row r="49" spans="1:8">
      <c r="A49" s="228" t="s">
        <v>78</v>
      </c>
      <c r="B49" s="70" t="s">
        <v>66</v>
      </c>
      <c r="C49" s="70" t="s">
        <v>52</v>
      </c>
      <c r="D49" s="70" t="s">
        <v>36</v>
      </c>
      <c r="E49" s="70" t="s">
        <v>206</v>
      </c>
      <c r="F49" s="64"/>
      <c r="G49" s="54"/>
      <c r="H49" s="55">
        <f>H50+H51</f>
        <v>699285</v>
      </c>
    </row>
    <row r="50" spans="1:8">
      <c r="A50" s="228"/>
      <c r="B50" s="227" t="s">
        <v>66</v>
      </c>
      <c r="C50" s="227" t="s">
        <v>52</v>
      </c>
      <c r="D50" s="227" t="s">
        <v>36</v>
      </c>
      <c r="E50" s="227" t="s">
        <v>206</v>
      </c>
      <c r="F50" s="179" t="s">
        <v>92</v>
      </c>
      <c r="G50" s="57">
        <v>211</v>
      </c>
      <c r="H50" s="69">
        <v>537085</v>
      </c>
    </row>
    <row r="51" spans="1:8">
      <c r="A51" s="228"/>
      <c r="B51" s="227"/>
      <c r="C51" s="227"/>
      <c r="D51" s="227"/>
      <c r="E51" s="227"/>
      <c r="F51" s="179" t="s">
        <v>210</v>
      </c>
      <c r="G51" s="57">
        <v>213</v>
      </c>
      <c r="H51" s="69">
        <v>162200</v>
      </c>
    </row>
    <row r="52" spans="1:8" hidden="1">
      <c r="A52" s="216" t="s">
        <v>79</v>
      </c>
      <c r="B52" s="70" t="s">
        <v>66</v>
      </c>
      <c r="C52" s="70" t="s">
        <v>52</v>
      </c>
      <c r="D52" s="70" t="s">
        <v>36</v>
      </c>
      <c r="E52" s="64" t="s">
        <v>93</v>
      </c>
      <c r="F52" s="64"/>
      <c r="G52" s="65"/>
      <c r="H52" s="66">
        <f>H53+H54+H55+H56</f>
        <v>0</v>
      </c>
    </row>
    <row r="53" spans="1:8" hidden="1">
      <c r="A53" s="217"/>
      <c r="B53" s="219" t="s">
        <v>66</v>
      </c>
      <c r="C53" s="219" t="s">
        <v>52</v>
      </c>
      <c r="D53" s="219" t="s">
        <v>36</v>
      </c>
      <c r="E53" s="219">
        <v>4429900</v>
      </c>
      <c r="F53" s="219" t="s">
        <v>92</v>
      </c>
      <c r="G53" s="44">
        <v>211</v>
      </c>
      <c r="H53" s="58">
        <v>0</v>
      </c>
    </row>
    <row r="54" spans="1:8" hidden="1">
      <c r="A54" s="217"/>
      <c r="B54" s="220"/>
      <c r="C54" s="220"/>
      <c r="D54" s="220"/>
      <c r="E54" s="220"/>
      <c r="F54" s="221"/>
      <c r="G54" s="44">
        <v>213</v>
      </c>
      <c r="H54" s="58">
        <v>0</v>
      </c>
    </row>
    <row r="55" spans="1:8" hidden="1">
      <c r="A55" s="217"/>
      <c r="B55" s="220"/>
      <c r="C55" s="220"/>
      <c r="D55" s="220"/>
      <c r="E55" s="220"/>
      <c r="F55" s="219" t="s">
        <v>89</v>
      </c>
      <c r="G55" s="44">
        <v>225</v>
      </c>
      <c r="H55" s="58">
        <v>0</v>
      </c>
    </row>
    <row r="56" spans="1:8" hidden="1">
      <c r="A56" s="218"/>
      <c r="B56" s="221"/>
      <c r="C56" s="221"/>
      <c r="D56" s="221"/>
      <c r="E56" s="221"/>
      <c r="F56" s="221"/>
      <c r="G56" s="44">
        <v>340</v>
      </c>
      <c r="H56" s="58">
        <v>0</v>
      </c>
    </row>
    <row r="57" spans="1:8" hidden="1">
      <c r="A57" s="216" t="s">
        <v>80</v>
      </c>
      <c r="B57" s="70" t="s">
        <v>66</v>
      </c>
      <c r="C57" s="70" t="s">
        <v>52</v>
      </c>
      <c r="D57" s="70" t="s">
        <v>36</v>
      </c>
      <c r="E57" s="64" t="s">
        <v>94</v>
      </c>
      <c r="F57" s="64"/>
      <c r="G57" s="54"/>
      <c r="H57" s="55">
        <f>H58+H59</f>
        <v>0</v>
      </c>
    </row>
    <row r="58" spans="1:8" hidden="1">
      <c r="A58" s="217"/>
      <c r="B58" s="219" t="s">
        <v>66</v>
      </c>
      <c r="C58" s="219" t="s">
        <v>52</v>
      </c>
      <c r="D58" s="219" t="s">
        <v>36</v>
      </c>
      <c r="E58" s="219">
        <v>4439900</v>
      </c>
      <c r="F58" s="219" t="s">
        <v>92</v>
      </c>
      <c r="G58" s="44">
        <v>211</v>
      </c>
      <c r="H58" s="58">
        <f>'[3]расчетные ппоказ за 2012'!N6</f>
        <v>0</v>
      </c>
    </row>
    <row r="59" spans="1:8" hidden="1">
      <c r="A59" s="218"/>
      <c r="B59" s="221"/>
      <c r="C59" s="221"/>
      <c r="D59" s="221"/>
      <c r="E59" s="221"/>
      <c r="F59" s="221"/>
      <c r="G59" s="44">
        <v>213</v>
      </c>
      <c r="H59" s="58">
        <f>'[3]расчетные ппоказ за 2012'!N9</f>
        <v>0</v>
      </c>
    </row>
    <row r="60" spans="1:8">
      <c r="H60" s="50"/>
    </row>
    <row r="61" spans="1:8">
      <c r="G61" s="39"/>
    </row>
    <row r="62" spans="1:8">
      <c r="G62" s="39"/>
    </row>
    <row r="63" spans="1:8">
      <c r="G63" s="39"/>
    </row>
    <row r="64" spans="1:8">
      <c r="G64" s="39"/>
    </row>
    <row r="65" spans="7:7">
      <c r="G65" s="39"/>
    </row>
    <row r="66" spans="7:7">
      <c r="G66" s="39"/>
    </row>
    <row r="67" spans="7:7">
      <c r="G67" s="39"/>
    </row>
    <row r="68" spans="7:7">
      <c r="G68" s="39"/>
    </row>
    <row r="69" spans="7:7" ht="15.75" customHeight="1">
      <c r="G69" s="39"/>
    </row>
    <row r="70" spans="7:7">
      <c r="G70" s="39"/>
    </row>
    <row r="71" spans="7:7" ht="15" customHeight="1">
      <c r="G71" s="39"/>
    </row>
    <row r="72" spans="7:7">
      <c r="G72" s="39"/>
    </row>
    <row r="73" spans="7:7">
      <c r="G73" s="39"/>
    </row>
    <row r="74" spans="7:7">
      <c r="G74" s="39"/>
    </row>
    <row r="75" spans="7:7">
      <c r="G75" s="39"/>
    </row>
    <row r="76" spans="7:7">
      <c r="G76" s="39"/>
    </row>
    <row r="77" spans="7:7">
      <c r="G77" s="39"/>
    </row>
    <row r="78" spans="7:7">
      <c r="G78" s="39"/>
    </row>
    <row r="79" spans="7:7">
      <c r="G79" s="39"/>
    </row>
    <row r="80" spans="7:7">
      <c r="G80" s="39"/>
    </row>
    <row r="81" spans="7:7">
      <c r="G81" s="39"/>
    </row>
    <row r="82" spans="7:7">
      <c r="G82" s="39"/>
    </row>
    <row r="83" spans="7:7">
      <c r="G83" s="39"/>
    </row>
    <row r="84" spans="7:7">
      <c r="G84" s="39"/>
    </row>
    <row r="85" spans="7:7">
      <c r="G85" s="39"/>
    </row>
    <row r="86" spans="7:7">
      <c r="G86" s="39"/>
    </row>
    <row r="87" spans="7:7">
      <c r="G87" s="39"/>
    </row>
    <row r="88" spans="7:7">
      <c r="G88" s="39"/>
    </row>
    <row r="89" spans="7:7">
      <c r="G89" s="39"/>
    </row>
    <row r="90" spans="7:7">
      <c r="G90" s="39"/>
    </row>
    <row r="91" spans="7:7" ht="15" customHeight="1">
      <c r="G91" s="39"/>
    </row>
    <row r="92" spans="7:7">
      <c r="G92" s="39"/>
    </row>
    <row r="93" spans="7:7">
      <c r="G93" s="39"/>
    </row>
    <row r="94" spans="7:7">
      <c r="G94" s="39"/>
    </row>
    <row r="95" spans="7:7">
      <c r="G95" s="39"/>
    </row>
    <row r="96" spans="7:7">
      <c r="G96" s="39"/>
    </row>
    <row r="97" spans="7:7">
      <c r="G97" s="39"/>
    </row>
    <row r="98" spans="7:7" ht="15" customHeight="1">
      <c r="G98" s="39"/>
    </row>
    <row r="99" spans="7:7">
      <c r="G99" s="39"/>
    </row>
    <row r="100" spans="7:7">
      <c r="G100" s="39"/>
    </row>
    <row r="101" spans="7:7" ht="15" customHeight="1">
      <c r="G101" s="39"/>
    </row>
    <row r="102" spans="7:7">
      <c r="G102" s="39"/>
    </row>
    <row r="103" spans="7:7">
      <c r="G103" s="39"/>
    </row>
    <row r="104" spans="7:7">
      <c r="G104" s="39"/>
    </row>
    <row r="105" spans="7:7">
      <c r="G105" s="39"/>
    </row>
    <row r="106" spans="7:7">
      <c r="G106" s="39"/>
    </row>
    <row r="107" spans="7:7" ht="15" customHeight="1">
      <c r="G107" s="39"/>
    </row>
    <row r="108" spans="7:7">
      <c r="G108" s="39"/>
    </row>
    <row r="109" spans="7:7">
      <c r="G109" s="39"/>
    </row>
    <row r="110" spans="7:7">
      <c r="G110" s="39"/>
    </row>
    <row r="111" spans="7:7">
      <c r="G111" s="39"/>
    </row>
    <row r="112" spans="7:7">
      <c r="G112" s="39"/>
    </row>
    <row r="113" spans="7:7">
      <c r="G113" s="39"/>
    </row>
    <row r="114" spans="7:7">
      <c r="G114" s="39"/>
    </row>
    <row r="115" spans="7:7">
      <c r="G115" s="39"/>
    </row>
    <row r="116" spans="7:7">
      <c r="G116" s="39"/>
    </row>
    <row r="117" spans="7:7" ht="15" customHeight="1">
      <c r="G117" s="39"/>
    </row>
    <row r="118" spans="7:7">
      <c r="G118" s="39"/>
    </row>
    <row r="119" spans="7:7">
      <c r="G119" s="39"/>
    </row>
    <row r="120" spans="7:7">
      <c r="G120" s="39"/>
    </row>
    <row r="121" spans="7:7">
      <c r="G121" s="39"/>
    </row>
    <row r="122" spans="7:7">
      <c r="G122" s="39"/>
    </row>
    <row r="123" spans="7:7">
      <c r="G123" s="39"/>
    </row>
    <row r="124" spans="7:7">
      <c r="G124" s="39"/>
    </row>
    <row r="125" spans="7:7">
      <c r="G125" s="39"/>
    </row>
    <row r="126" spans="7:7">
      <c r="G126" s="39"/>
    </row>
    <row r="127" spans="7:7">
      <c r="G127" s="39"/>
    </row>
    <row r="128" spans="7:7">
      <c r="G128" s="39"/>
    </row>
    <row r="129" spans="7:7">
      <c r="G129" s="39"/>
    </row>
    <row r="130" spans="7:7">
      <c r="G130" s="39"/>
    </row>
    <row r="131" spans="7:7">
      <c r="G131" s="39"/>
    </row>
    <row r="132" spans="7:7">
      <c r="G132" s="39"/>
    </row>
    <row r="133" spans="7:7">
      <c r="G133" s="39"/>
    </row>
    <row r="134" spans="7:7">
      <c r="G134" s="39"/>
    </row>
    <row r="135" spans="7:7">
      <c r="G135" s="39"/>
    </row>
    <row r="136" spans="7:7">
      <c r="G136" s="39"/>
    </row>
    <row r="137" spans="7:7">
      <c r="G137" s="39"/>
    </row>
    <row r="138" spans="7:7">
      <c r="G138" s="39"/>
    </row>
  </sheetData>
  <mergeCells count="53">
    <mergeCell ref="F58:F59"/>
    <mergeCell ref="A52:A56"/>
    <mergeCell ref="B53:B56"/>
    <mergeCell ref="C53:C56"/>
    <mergeCell ref="D53:D56"/>
    <mergeCell ref="E53:E56"/>
    <mergeCell ref="F53:F54"/>
    <mergeCell ref="F55:F56"/>
    <mergeCell ref="A57:A59"/>
    <mergeCell ref="B58:B59"/>
    <mergeCell ref="C58:C59"/>
    <mergeCell ref="D58:D59"/>
    <mergeCell ref="E58:E59"/>
    <mergeCell ref="A43:A46"/>
    <mergeCell ref="B43:B46"/>
    <mergeCell ref="E50:E51"/>
    <mergeCell ref="A49:A51"/>
    <mergeCell ref="B50:B51"/>
    <mergeCell ref="C50:C51"/>
    <mergeCell ref="D50:D51"/>
    <mergeCell ref="A17:A29"/>
    <mergeCell ref="B17:B29"/>
    <mergeCell ref="C17:C29"/>
    <mergeCell ref="F43:F46"/>
    <mergeCell ref="A40:A41"/>
    <mergeCell ref="B40:B41"/>
    <mergeCell ref="C40:C41"/>
    <mergeCell ref="D40:D41"/>
    <mergeCell ref="C43:C46"/>
    <mergeCell ref="D43:D46"/>
    <mergeCell ref="D17:D29"/>
    <mergeCell ref="A34:A35"/>
    <mergeCell ref="B34:B35"/>
    <mergeCell ref="C34:C35"/>
    <mergeCell ref="D34:D35"/>
    <mergeCell ref="E34:E35"/>
    <mergeCell ref="A7:H7"/>
    <mergeCell ref="A8:H8"/>
    <mergeCell ref="A9:H9"/>
    <mergeCell ref="A11:A12"/>
    <mergeCell ref="B11:B12"/>
    <mergeCell ref="C11:C12"/>
    <mergeCell ref="D11:D12"/>
    <mergeCell ref="E11:E12"/>
    <mergeCell ref="F11:F12"/>
    <mergeCell ref="G11:G12"/>
    <mergeCell ref="H11:H12"/>
    <mergeCell ref="B6:G6"/>
    <mergeCell ref="A1:H1"/>
    <mergeCell ref="A2:H2"/>
    <mergeCell ref="A3:H3"/>
    <mergeCell ref="A4:H4"/>
    <mergeCell ref="A5:G5"/>
  </mergeCells>
  <pageMargins left="0.47244094488188981" right="0.15748031496062992" top="0.74803149606299213" bottom="0.74803149606299213" header="0.31496062992125984" footer="0.31496062992125984"/>
  <pageSetup paperSize="9" scale="87" orientation="portrait" r:id="rId1"/>
  <rowBreaks count="1" manualBreakCount="1">
    <brk id="59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H124"/>
  <sheetViews>
    <sheetView tabSelected="1" topLeftCell="A76" workbookViewId="0">
      <selection activeCell="H74" sqref="H74"/>
    </sheetView>
  </sheetViews>
  <sheetFormatPr defaultRowHeight="15"/>
  <cols>
    <col min="1" max="1" width="5.7109375" customWidth="1"/>
    <col min="2" max="2" width="29" customWidth="1"/>
    <col min="6" max="6" width="13.85546875" customWidth="1"/>
    <col min="7" max="7" width="11.28515625" customWidth="1"/>
  </cols>
  <sheetData>
    <row r="1" spans="1:8">
      <c r="A1" s="242" t="s">
        <v>98</v>
      </c>
      <c r="B1" s="242"/>
      <c r="C1" s="79"/>
      <c r="D1" s="79"/>
      <c r="E1" s="242" t="s">
        <v>99</v>
      </c>
      <c r="F1" s="242"/>
      <c r="G1" s="242"/>
      <c r="H1" s="242"/>
    </row>
    <row r="2" spans="1:8">
      <c r="A2" s="245" t="s">
        <v>237</v>
      </c>
      <c r="B2" s="245"/>
      <c r="C2" s="79"/>
      <c r="D2" s="79"/>
      <c r="E2" s="242" t="s">
        <v>243</v>
      </c>
      <c r="F2" s="242"/>
      <c r="G2" s="242"/>
      <c r="H2" s="242"/>
    </row>
    <row r="3" spans="1:8">
      <c r="A3" s="244" t="s">
        <v>244</v>
      </c>
      <c r="B3" s="244"/>
      <c r="C3" s="244"/>
      <c r="D3" s="244"/>
      <c r="E3" s="244"/>
      <c r="F3" s="244"/>
      <c r="G3" s="244"/>
      <c r="H3" s="244"/>
    </row>
    <row r="4" spans="1:8">
      <c r="A4" s="242" t="s">
        <v>251</v>
      </c>
      <c r="B4" s="242"/>
      <c r="C4" s="79"/>
      <c r="D4" s="79"/>
      <c r="E4" s="243" t="s">
        <v>250</v>
      </c>
      <c r="F4" s="243"/>
      <c r="G4" s="243"/>
      <c r="H4" s="243"/>
    </row>
    <row r="5" spans="1:8">
      <c r="A5" s="244"/>
      <c r="B5" s="244"/>
      <c r="C5" s="79"/>
      <c r="D5" s="79"/>
      <c r="E5" s="243"/>
      <c r="F5" s="243"/>
      <c r="G5" s="243"/>
      <c r="H5" s="243"/>
    </row>
    <row r="6" spans="1:8">
      <c r="A6" s="238"/>
      <c r="B6" s="238"/>
      <c r="C6" s="79"/>
      <c r="D6" s="239"/>
      <c r="E6" s="239"/>
      <c r="F6" s="239"/>
      <c r="G6" s="239"/>
      <c r="H6" s="239"/>
    </row>
    <row r="7" spans="1:8" ht="15.75">
      <c r="A7" s="79"/>
      <c r="B7" s="240" t="s">
        <v>100</v>
      </c>
      <c r="C7" s="240"/>
      <c r="D7" s="240"/>
      <c r="E7" s="240"/>
      <c r="F7" s="240"/>
      <c r="G7" s="240"/>
      <c r="H7" s="240"/>
    </row>
    <row r="8" spans="1:8" ht="15.75">
      <c r="A8" s="79"/>
      <c r="B8" s="80"/>
      <c r="C8" s="80"/>
      <c r="D8" s="80"/>
      <c r="E8" s="80"/>
      <c r="F8" s="80"/>
      <c r="G8" s="80"/>
      <c r="H8" s="80"/>
    </row>
    <row r="9" spans="1:8">
      <c r="A9" s="241" t="s">
        <v>254</v>
      </c>
      <c r="B9" s="241"/>
      <c r="C9" s="241"/>
      <c r="D9" s="241"/>
      <c r="E9" s="241"/>
      <c r="F9" s="241"/>
      <c r="G9" s="241"/>
      <c r="H9" s="241"/>
    </row>
    <row r="10" spans="1:8">
      <c r="A10" s="79"/>
      <c r="B10" s="79"/>
      <c r="C10" s="79"/>
      <c r="D10" s="79"/>
      <c r="E10" s="79"/>
      <c r="F10" s="79"/>
      <c r="G10" s="79"/>
      <c r="H10" s="79"/>
    </row>
    <row r="11" spans="1:8">
      <c r="A11" s="231" t="s">
        <v>101</v>
      </c>
      <c r="B11" s="231" t="s">
        <v>102</v>
      </c>
      <c r="C11" s="231" t="s">
        <v>103</v>
      </c>
      <c r="D11" s="231" t="s">
        <v>104</v>
      </c>
      <c r="E11" s="235" t="s">
        <v>105</v>
      </c>
      <c r="F11" s="236"/>
      <c r="G11" s="236"/>
      <c r="H11" s="237"/>
    </row>
    <row r="12" spans="1:8">
      <c r="A12" s="232"/>
      <c r="B12" s="232"/>
      <c r="C12" s="232"/>
      <c r="D12" s="232"/>
      <c r="E12" s="82" t="s">
        <v>106</v>
      </c>
      <c r="F12" s="82" t="s">
        <v>107</v>
      </c>
      <c r="G12" s="82" t="s">
        <v>108</v>
      </c>
      <c r="H12" s="82" t="s">
        <v>109</v>
      </c>
    </row>
    <row r="13" spans="1:8">
      <c r="A13" s="83">
        <v>1</v>
      </c>
      <c r="B13" s="84" t="s">
        <v>110</v>
      </c>
      <c r="C13" s="85"/>
      <c r="D13" s="86">
        <f>E13+F13+G13+H13</f>
        <v>984546</v>
      </c>
      <c r="E13" s="86">
        <f>E14+E18+E25+E26+E27+E24</f>
        <v>318815</v>
      </c>
      <c r="F13" s="86">
        <f>F14+F18+F25+F26+F27+F24</f>
        <v>221910</v>
      </c>
      <c r="G13" s="86">
        <f>G14+G18+G25+G26+G27+G24</f>
        <v>221911</v>
      </c>
      <c r="H13" s="86">
        <f>H14+H18+H25+H26+H27+H24</f>
        <v>221910</v>
      </c>
    </row>
    <row r="14" spans="1:8">
      <c r="A14" s="87"/>
      <c r="B14" s="88" t="s">
        <v>111</v>
      </c>
      <c r="C14" s="89">
        <v>210</v>
      </c>
      <c r="D14" s="86">
        <f t="shared" ref="D14:D77" si="0">E14+F14+G14+H14</f>
        <v>862080</v>
      </c>
      <c r="E14" s="90">
        <f>E15+E16+E17</f>
        <v>288198</v>
      </c>
      <c r="F14" s="90">
        <f>F15+F16+F17</f>
        <v>191294</v>
      </c>
      <c r="G14" s="90">
        <f>G15+G16+G17</f>
        <v>191294</v>
      </c>
      <c r="H14" s="90">
        <f>H15+H16+H17</f>
        <v>191294</v>
      </c>
    </row>
    <row r="15" spans="1:8">
      <c r="A15" s="87"/>
      <c r="B15" s="91" t="s">
        <v>112</v>
      </c>
      <c r="C15" s="92">
        <v>211</v>
      </c>
      <c r="D15" s="86">
        <v>654432</v>
      </c>
      <c r="E15" s="93">
        <v>219423</v>
      </c>
      <c r="F15" s="93">
        <v>145003</v>
      </c>
      <c r="G15" s="93">
        <v>145003</v>
      </c>
      <c r="H15" s="93">
        <v>145003</v>
      </c>
    </row>
    <row r="16" spans="1:8">
      <c r="A16" s="87"/>
      <c r="B16" s="91" t="s">
        <v>113</v>
      </c>
      <c r="C16" s="92">
        <v>212</v>
      </c>
      <c r="D16" s="86">
        <v>10000</v>
      </c>
      <c r="E16" s="93">
        <v>2500</v>
      </c>
      <c r="F16" s="93">
        <v>2500</v>
      </c>
      <c r="G16" s="93">
        <v>2500</v>
      </c>
      <c r="H16" s="93">
        <v>2500</v>
      </c>
    </row>
    <row r="17" spans="1:8">
      <c r="A17" s="87"/>
      <c r="B17" s="91" t="s">
        <v>114</v>
      </c>
      <c r="C17" s="92">
        <v>213</v>
      </c>
      <c r="D17" s="86">
        <f t="shared" si="0"/>
        <v>197648</v>
      </c>
      <c r="E17" s="93">
        <v>66275</v>
      </c>
      <c r="F17" s="93">
        <v>43791</v>
      </c>
      <c r="G17" s="93">
        <v>43791</v>
      </c>
      <c r="H17" s="93">
        <v>43791</v>
      </c>
    </row>
    <row r="18" spans="1:8">
      <c r="A18" s="87"/>
      <c r="B18" s="88" t="s">
        <v>115</v>
      </c>
      <c r="C18" s="94">
        <v>220</v>
      </c>
      <c r="D18" s="86">
        <f t="shared" si="0"/>
        <v>90000</v>
      </c>
      <c r="E18" s="95">
        <f>E19+E20+E21+E22+E23</f>
        <v>22500</v>
      </c>
      <c r="F18" s="95">
        <f>F19+F20+F21+F22+F23</f>
        <v>22500</v>
      </c>
      <c r="G18" s="95">
        <f>G19+G20+G21+G22+G23</f>
        <v>22500</v>
      </c>
      <c r="H18" s="95">
        <f>H19+H20+H21+H22+H23</f>
        <v>22500</v>
      </c>
    </row>
    <row r="19" spans="1:8">
      <c r="A19" s="87"/>
      <c r="B19" s="91" t="s">
        <v>116</v>
      </c>
      <c r="C19" s="92">
        <v>221</v>
      </c>
      <c r="D19" s="86">
        <f t="shared" si="0"/>
        <v>6000</v>
      </c>
      <c r="E19" s="93">
        <v>1500</v>
      </c>
      <c r="F19" s="93">
        <v>1500</v>
      </c>
      <c r="G19" s="93">
        <v>1500</v>
      </c>
      <c r="H19" s="93">
        <v>1500</v>
      </c>
    </row>
    <row r="20" spans="1:8">
      <c r="A20" s="87"/>
      <c r="B20" s="91" t="s">
        <v>117</v>
      </c>
      <c r="C20" s="92">
        <v>222</v>
      </c>
      <c r="D20" s="86">
        <f t="shared" si="0"/>
        <v>0</v>
      </c>
      <c r="E20" s="93"/>
      <c r="F20" s="93"/>
      <c r="G20" s="93"/>
      <c r="H20" s="93"/>
    </row>
    <row r="21" spans="1:8">
      <c r="A21" s="87"/>
      <c r="B21" s="91" t="s">
        <v>118</v>
      </c>
      <c r="C21" s="92">
        <v>223</v>
      </c>
      <c r="D21" s="86">
        <f t="shared" si="0"/>
        <v>50000</v>
      </c>
      <c r="E21" s="93">
        <v>12500</v>
      </c>
      <c r="F21" s="93">
        <v>12500</v>
      </c>
      <c r="G21" s="93">
        <v>12500</v>
      </c>
      <c r="H21" s="93">
        <v>12500</v>
      </c>
    </row>
    <row r="22" spans="1:8">
      <c r="A22" s="87"/>
      <c r="B22" s="91" t="s">
        <v>119</v>
      </c>
      <c r="C22" s="96">
        <v>225</v>
      </c>
      <c r="D22" s="86">
        <f t="shared" si="0"/>
        <v>0</v>
      </c>
      <c r="E22" s="93"/>
      <c r="F22" s="93"/>
      <c r="G22" s="93"/>
      <c r="H22" s="93"/>
    </row>
    <row r="23" spans="1:8">
      <c r="A23" s="87"/>
      <c r="B23" s="97" t="s">
        <v>120</v>
      </c>
      <c r="C23" s="92">
        <v>226</v>
      </c>
      <c r="D23" s="86">
        <f t="shared" si="0"/>
        <v>34000</v>
      </c>
      <c r="E23" s="93">
        <v>8500</v>
      </c>
      <c r="F23" s="93">
        <v>8500</v>
      </c>
      <c r="G23" s="93">
        <v>8500</v>
      </c>
      <c r="H23" s="93">
        <v>8500</v>
      </c>
    </row>
    <row r="24" spans="1:8">
      <c r="A24" s="87"/>
      <c r="B24" s="98" t="s">
        <v>121</v>
      </c>
      <c r="C24" s="99">
        <v>263</v>
      </c>
      <c r="D24" s="86">
        <f t="shared" si="0"/>
        <v>0</v>
      </c>
      <c r="E24" s="95"/>
      <c r="F24" s="95"/>
      <c r="G24" s="95"/>
      <c r="H24" s="95"/>
    </row>
    <row r="25" spans="1:8">
      <c r="A25" s="87"/>
      <c r="B25" s="98" t="s">
        <v>122</v>
      </c>
      <c r="C25" s="99">
        <v>290</v>
      </c>
      <c r="D25" s="86">
        <v>1000</v>
      </c>
      <c r="E25" s="95">
        <v>250</v>
      </c>
      <c r="F25" s="95">
        <v>250</v>
      </c>
      <c r="G25" s="95">
        <v>250</v>
      </c>
      <c r="H25" s="95">
        <v>250</v>
      </c>
    </row>
    <row r="26" spans="1:8">
      <c r="A26" s="87"/>
      <c r="B26" s="98" t="s">
        <v>123</v>
      </c>
      <c r="C26" s="99">
        <v>310</v>
      </c>
      <c r="D26" s="86">
        <f t="shared" si="0"/>
        <v>0</v>
      </c>
      <c r="E26" s="95">
        <v>0</v>
      </c>
      <c r="F26" s="95">
        <v>0</v>
      </c>
      <c r="G26" s="95">
        <v>0</v>
      </c>
      <c r="H26" s="95">
        <v>0</v>
      </c>
    </row>
    <row r="27" spans="1:8">
      <c r="A27" s="87"/>
      <c r="B27" s="98" t="s">
        <v>124</v>
      </c>
      <c r="C27" s="99">
        <v>340</v>
      </c>
      <c r="D27" s="86">
        <f t="shared" si="0"/>
        <v>31466</v>
      </c>
      <c r="E27" s="95">
        <v>7867</v>
      </c>
      <c r="F27" s="95">
        <v>7866</v>
      </c>
      <c r="G27" s="95">
        <v>7867</v>
      </c>
      <c r="H27" s="95">
        <v>7866</v>
      </c>
    </row>
    <row r="28" spans="1:8">
      <c r="A28" s="83">
        <v>2</v>
      </c>
      <c r="B28" s="84" t="s">
        <v>125</v>
      </c>
      <c r="C28" s="100"/>
      <c r="D28" s="86">
        <f t="shared" si="0"/>
        <v>182771</v>
      </c>
      <c r="E28" s="95">
        <f>E29+E30+E31+E32+E33</f>
        <v>77309</v>
      </c>
      <c r="F28" s="95">
        <f>F29+F30+F31+F32+F33</f>
        <v>35154</v>
      </c>
      <c r="G28" s="95">
        <f>G29+G30+G31+G32+G33</f>
        <v>35154</v>
      </c>
      <c r="H28" s="95">
        <v>35154</v>
      </c>
    </row>
    <row r="29" spans="1:8">
      <c r="A29" s="87"/>
      <c r="B29" s="88" t="s">
        <v>111</v>
      </c>
      <c r="C29" s="95">
        <v>210</v>
      </c>
      <c r="D29" s="86">
        <f t="shared" si="0"/>
        <v>0</v>
      </c>
      <c r="E29" s="95">
        <f>E30+E31+E32</f>
        <v>0</v>
      </c>
      <c r="F29" s="95">
        <f>F30+F31+F32</f>
        <v>0</v>
      </c>
      <c r="G29" s="95">
        <f>G30+G31+G32</f>
        <v>0</v>
      </c>
      <c r="H29" s="95">
        <f>H30+H31+H32</f>
        <v>0</v>
      </c>
    </row>
    <row r="30" spans="1:8">
      <c r="A30" s="87"/>
      <c r="B30" s="91" t="s">
        <v>112</v>
      </c>
      <c r="C30" s="92">
        <v>211</v>
      </c>
      <c r="D30" s="86">
        <v>0</v>
      </c>
      <c r="E30" s="93">
        <v>0</v>
      </c>
      <c r="F30" s="93">
        <v>0</v>
      </c>
      <c r="G30" s="93">
        <v>0</v>
      </c>
      <c r="H30" s="102">
        <v>0</v>
      </c>
    </row>
    <row r="31" spans="1:8">
      <c r="A31" s="87"/>
      <c r="B31" s="91" t="s">
        <v>113</v>
      </c>
      <c r="C31" s="92">
        <v>212</v>
      </c>
      <c r="D31" s="86">
        <f t="shared" si="0"/>
        <v>0</v>
      </c>
      <c r="E31" s="93">
        <f>'[4]расчетные ппоказ за 2014'!D7/4</f>
        <v>0</v>
      </c>
      <c r="F31" s="93">
        <f>'[4]расчетные ппоказ за 2014'!D7/4</f>
        <v>0</v>
      </c>
      <c r="G31" s="93">
        <f>'[4]расчетные ппоказ за 2014'!D7/4</f>
        <v>0</v>
      </c>
      <c r="H31" s="102">
        <f>'[4]расчетные ппоказ за 2014'!D7/4</f>
        <v>0</v>
      </c>
    </row>
    <row r="32" spans="1:8">
      <c r="A32" s="87"/>
      <c r="B32" s="91" t="s">
        <v>114</v>
      </c>
      <c r="C32" s="92">
        <v>213</v>
      </c>
      <c r="D32" s="86">
        <f t="shared" si="0"/>
        <v>0</v>
      </c>
      <c r="E32" s="93">
        <f>'[4]расчетные ппоказ за 2014'!D10/4</f>
        <v>0</v>
      </c>
      <c r="F32" s="93">
        <f>'[4]расчетные ппоказ за 2014'!D10/4</f>
        <v>0</v>
      </c>
      <c r="G32" s="93">
        <f>'[4]расчетные ппоказ за 2014'!D10/4</f>
        <v>0</v>
      </c>
      <c r="H32" s="102">
        <f>'[4]расчетные ппоказ за 2014'!D10/4</f>
        <v>0</v>
      </c>
    </row>
    <row r="33" spans="1:8">
      <c r="A33" s="87"/>
      <c r="B33" s="88" t="s">
        <v>115</v>
      </c>
      <c r="C33" s="94">
        <v>220</v>
      </c>
      <c r="D33" s="86">
        <f t="shared" si="0"/>
        <v>182771</v>
      </c>
      <c r="E33" s="95">
        <v>77309</v>
      </c>
      <c r="F33" s="95">
        <v>35154</v>
      </c>
      <c r="G33" s="95">
        <v>35154</v>
      </c>
      <c r="H33" s="95">
        <v>35154</v>
      </c>
    </row>
    <row r="34" spans="1:8">
      <c r="A34" s="87"/>
      <c r="B34" s="91" t="s">
        <v>116</v>
      </c>
      <c r="C34" s="92">
        <v>221</v>
      </c>
      <c r="D34" s="86">
        <v>0</v>
      </c>
      <c r="E34" s="93">
        <v>0</v>
      </c>
      <c r="F34" s="93">
        <v>0</v>
      </c>
      <c r="G34" s="93">
        <v>0</v>
      </c>
      <c r="H34" s="102">
        <v>0</v>
      </c>
    </row>
    <row r="35" spans="1:8">
      <c r="A35" s="87"/>
      <c r="B35" s="91" t="s">
        <v>117</v>
      </c>
      <c r="C35" s="92">
        <v>222</v>
      </c>
      <c r="D35" s="86">
        <f t="shared" si="0"/>
        <v>0</v>
      </c>
      <c r="E35" s="93">
        <f>'[4]расчетные ппоказ за 2014'!D12/4</f>
        <v>0</v>
      </c>
      <c r="F35" s="93">
        <f>'[4]расчетные ппоказ за 2014'!D12/4</f>
        <v>0</v>
      </c>
      <c r="G35" s="93">
        <f>'[4]расчетные ппоказ за 2014'!D12/4</f>
        <v>0</v>
      </c>
      <c r="H35" s="102">
        <f>'[4]расчетные ппоказ за 2014'!D12/4</f>
        <v>0</v>
      </c>
    </row>
    <row r="36" spans="1:8">
      <c r="A36" s="87"/>
      <c r="B36" s="103" t="s">
        <v>126</v>
      </c>
      <c r="C36" s="92">
        <v>223</v>
      </c>
      <c r="D36" s="86">
        <f t="shared" si="0"/>
        <v>0</v>
      </c>
      <c r="E36" s="93">
        <f>'[4]расчетные ппоказ за 2014'!D15/4</f>
        <v>0</v>
      </c>
      <c r="F36" s="93">
        <f>'[4]расчетные ппоказ за 2014'!D15/4</f>
        <v>0</v>
      </c>
      <c r="G36" s="93">
        <f>'[4]расчетные ппоказ за 2014'!D15/4</f>
        <v>0</v>
      </c>
      <c r="H36" s="102">
        <f>'[4]расчетные ппоказ за 2014'!D15/4</f>
        <v>0</v>
      </c>
    </row>
    <row r="37" spans="1:8">
      <c r="A37" s="87"/>
      <c r="B37" s="91" t="s">
        <v>127</v>
      </c>
      <c r="C37" s="96">
        <v>225</v>
      </c>
      <c r="D37" s="86">
        <f t="shared" si="0"/>
        <v>0</v>
      </c>
      <c r="E37" s="93">
        <v>0</v>
      </c>
      <c r="F37" s="93">
        <f>'[4]расчетные ппоказ за 2014'!D19/2</f>
        <v>0</v>
      </c>
      <c r="G37" s="93">
        <f>'[4]расчетные ппоказ за 2014'!D19/2</f>
        <v>0</v>
      </c>
      <c r="H37" s="102">
        <v>0</v>
      </c>
    </row>
    <row r="38" spans="1:8">
      <c r="A38" s="87"/>
      <c r="B38" s="91" t="s">
        <v>128</v>
      </c>
      <c r="C38" s="92">
        <v>226</v>
      </c>
      <c r="D38" s="86">
        <f t="shared" si="0"/>
        <v>182771</v>
      </c>
      <c r="E38" s="93">
        <v>77309</v>
      </c>
      <c r="F38" s="93">
        <v>35154</v>
      </c>
      <c r="G38" s="93">
        <v>35154</v>
      </c>
      <c r="H38" s="93">
        <v>35154</v>
      </c>
    </row>
    <row r="39" spans="1:8">
      <c r="A39" s="87"/>
      <c r="B39" s="98" t="s">
        <v>122</v>
      </c>
      <c r="C39" s="99">
        <v>290</v>
      </c>
      <c r="D39" s="86">
        <v>0</v>
      </c>
      <c r="E39" s="95">
        <v>0</v>
      </c>
      <c r="F39" s="95">
        <v>0</v>
      </c>
      <c r="G39" s="95">
        <v>0</v>
      </c>
      <c r="H39" s="94">
        <v>0</v>
      </c>
    </row>
    <row r="40" spans="1:8">
      <c r="A40" s="87"/>
      <c r="B40" s="98" t="s">
        <v>123</v>
      </c>
      <c r="C40" s="99">
        <v>310</v>
      </c>
      <c r="D40" s="86">
        <f t="shared" si="0"/>
        <v>0</v>
      </c>
      <c r="E40" s="95">
        <f>'[4]расчетные ппоказ за 2014'!D29/4</f>
        <v>0</v>
      </c>
      <c r="F40" s="95">
        <f>'[4]расчетные ппоказ за 2014'!D29/4</f>
        <v>0</v>
      </c>
      <c r="G40" s="95">
        <f>'[4]расчетные ппоказ за 2014'!D29/4</f>
        <v>0</v>
      </c>
      <c r="H40" s="94">
        <f>'[4]расчетные ппоказ за 2014'!D29/4</f>
        <v>0</v>
      </c>
    </row>
    <row r="41" spans="1:8">
      <c r="A41" s="87"/>
      <c r="B41" s="88" t="s">
        <v>129</v>
      </c>
      <c r="C41" s="99">
        <v>340</v>
      </c>
      <c r="D41" s="86">
        <f t="shared" si="0"/>
        <v>0</v>
      </c>
      <c r="E41" s="95">
        <f>'[4]расчетные ппоказ за 2014'!D32/4</f>
        <v>0</v>
      </c>
      <c r="F41" s="95">
        <f>'[4]расчетные ппоказ за 2014'!D32/4</f>
        <v>0</v>
      </c>
      <c r="G41" s="95">
        <f>'[4]расчетные ппоказ за 2014'!D32/4</f>
        <v>0</v>
      </c>
      <c r="H41" s="94">
        <f>'[4]расчетные ппоказ за 2014'!D32/4</f>
        <v>0</v>
      </c>
    </row>
    <row r="42" spans="1:8">
      <c r="A42" s="83">
        <v>3</v>
      </c>
      <c r="B42" s="84" t="s">
        <v>130</v>
      </c>
      <c r="C42" s="104"/>
      <c r="D42" s="86">
        <f t="shared" si="0"/>
        <v>0</v>
      </c>
      <c r="E42" s="105"/>
      <c r="F42" s="105">
        <v>0</v>
      </c>
      <c r="G42" s="105">
        <v>0</v>
      </c>
      <c r="H42" s="105">
        <v>0</v>
      </c>
    </row>
    <row r="43" spans="1:8">
      <c r="A43" s="87"/>
      <c r="B43" s="98" t="s">
        <v>122</v>
      </c>
      <c r="C43" s="99">
        <v>290</v>
      </c>
      <c r="D43" s="86">
        <v>0</v>
      </c>
      <c r="E43" s="94">
        <v>0</v>
      </c>
      <c r="F43" s="94">
        <v>0</v>
      </c>
      <c r="G43" s="94">
        <v>0</v>
      </c>
      <c r="H43" s="94">
        <v>0</v>
      </c>
    </row>
    <row r="44" spans="1:8">
      <c r="A44" s="83">
        <v>4</v>
      </c>
      <c r="B44" s="106" t="s">
        <v>131</v>
      </c>
      <c r="C44" s="104"/>
      <c r="D44" s="86">
        <f t="shared" si="0"/>
        <v>61000</v>
      </c>
      <c r="E44" s="101">
        <f>E45+E48</f>
        <v>15251</v>
      </c>
      <c r="F44" s="101">
        <f>F45+F48</f>
        <v>15250</v>
      </c>
      <c r="G44" s="101">
        <f>G45+G48</f>
        <v>15250</v>
      </c>
      <c r="H44" s="101">
        <f>H45+H48</f>
        <v>15249</v>
      </c>
    </row>
    <row r="45" spans="1:8">
      <c r="A45" s="87"/>
      <c r="B45" s="88" t="s">
        <v>111</v>
      </c>
      <c r="C45" s="99">
        <v>210</v>
      </c>
      <c r="D45" s="86">
        <f t="shared" si="0"/>
        <v>61000</v>
      </c>
      <c r="E45" s="95">
        <f>E46+E47</f>
        <v>15251</v>
      </c>
      <c r="F45" s="95">
        <f>F46+F47</f>
        <v>15250</v>
      </c>
      <c r="G45" s="95">
        <f>G46+G47</f>
        <v>15250</v>
      </c>
      <c r="H45" s="95">
        <f>H46+H47</f>
        <v>15249</v>
      </c>
    </row>
    <row r="46" spans="1:8">
      <c r="A46" s="87"/>
      <c r="B46" s="91" t="s">
        <v>112</v>
      </c>
      <c r="C46" s="92">
        <v>211</v>
      </c>
      <c r="D46" s="86">
        <f t="shared" si="0"/>
        <v>46851</v>
      </c>
      <c r="E46" s="93">
        <v>11713</v>
      </c>
      <c r="F46" s="93">
        <v>11713</v>
      </c>
      <c r="G46" s="93">
        <v>11713</v>
      </c>
      <c r="H46" s="93">
        <v>11712</v>
      </c>
    </row>
    <row r="47" spans="1:8">
      <c r="A47" s="87"/>
      <c r="B47" s="91" t="s">
        <v>114</v>
      </c>
      <c r="C47" s="92">
        <v>213</v>
      </c>
      <c r="D47" s="86">
        <f t="shared" si="0"/>
        <v>14149</v>
      </c>
      <c r="E47" s="93">
        <v>3538</v>
      </c>
      <c r="F47" s="93">
        <v>3537</v>
      </c>
      <c r="G47" s="93">
        <v>3537</v>
      </c>
      <c r="H47" s="93">
        <v>3537</v>
      </c>
    </row>
    <row r="48" spans="1:8">
      <c r="A48" s="87"/>
      <c r="B48" s="98" t="s">
        <v>124</v>
      </c>
      <c r="C48" s="99">
        <v>340</v>
      </c>
      <c r="D48" s="86">
        <f t="shared" si="0"/>
        <v>0</v>
      </c>
      <c r="E48" s="95"/>
      <c r="F48" s="95"/>
      <c r="G48" s="95"/>
      <c r="H48" s="95"/>
    </row>
    <row r="49" spans="1:8">
      <c r="A49" s="83">
        <v>5</v>
      </c>
      <c r="B49" s="84" t="s">
        <v>132</v>
      </c>
      <c r="C49" s="100"/>
      <c r="D49" s="86">
        <f t="shared" si="0"/>
        <v>145077</v>
      </c>
      <c r="E49" s="101">
        <f>E50+E56+E63+E69</f>
        <v>54487</v>
      </c>
      <c r="F49" s="101">
        <f>F50+F56+F63+F69</f>
        <v>28530</v>
      </c>
      <c r="G49" s="101">
        <f>G50+G56+G63+G69</f>
        <v>28530</v>
      </c>
      <c r="H49" s="101">
        <f>H50+H56+H63+H69</f>
        <v>33530</v>
      </c>
    </row>
    <row r="50" spans="1:8">
      <c r="A50" s="107"/>
      <c r="B50" s="108" t="s">
        <v>72</v>
      </c>
      <c r="C50" s="109"/>
      <c r="D50" s="86">
        <f t="shared" si="0"/>
        <v>95077</v>
      </c>
      <c r="E50" s="109">
        <f>E51+E54+E55</f>
        <v>39487</v>
      </c>
      <c r="F50" s="109">
        <f>F51+F54+F55</f>
        <v>18530</v>
      </c>
      <c r="G50" s="109">
        <f>G51+G54+G55</f>
        <v>18530</v>
      </c>
      <c r="H50" s="109">
        <f>H51+H54+H55</f>
        <v>18530</v>
      </c>
    </row>
    <row r="51" spans="1:8">
      <c r="A51" s="110"/>
      <c r="B51" s="111" t="s">
        <v>115</v>
      </c>
      <c r="C51" s="112">
        <v>220</v>
      </c>
      <c r="D51" s="86">
        <f t="shared" si="0"/>
        <v>95077</v>
      </c>
      <c r="E51" s="113">
        <f>E52+E53</f>
        <v>39487</v>
      </c>
      <c r="F51" s="113">
        <f>F52+F53</f>
        <v>18530</v>
      </c>
      <c r="G51" s="113">
        <f>G52+G53</f>
        <v>18530</v>
      </c>
      <c r="H51" s="113">
        <f>H52+H53</f>
        <v>18530</v>
      </c>
    </row>
    <row r="52" spans="1:8">
      <c r="A52" s="87"/>
      <c r="B52" s="98" t="s">
        <v>133</v>
      </c>
      <c r="C52" s="93">
        <v>225</v>
      </c>
      <c r="D52" s="86">
        <v>0</v>
      </c>
      <c r="E52" s="93">
        <v>0</v>
      </c>
      <c r="F52" s="93">
        <v>0</v>
      </c>
      <c r="G52" s="93">
        <v>0</v>
      </c>
      <c r="H52" s="93">
        <v>0</v>
      </c>
    </row>
    <row r="53" spans="1:8">
      <c r="A53" s="87"/>
      <c r="B53" s="98" t="s">
        <v>120</v>
      </c>
      <c r="C53" s="102">
        <v>226</v>
      </c>
      <c r="D53" s="86">
        <f t="shared" si="0"/>
        <v>95077</v>
      </c>
      <c r="E53" s="93">
        <v>39487</v>
      </c>
      <c r="F53" s="93">
        <v>18530</v>
      </c>
      <c r="G53" s="93">
        <v>18530</v>
      </c>
      <c r="H53" s="93">
        <v>18530</v>
      </c>
    </row>
    <row r="54" spans="1:8">
      <c r="A54" s="87"/>
      <c r="B54" s="98" t="s">
        <v>134</v>
      </c>
      <c r="C54" s="94">
        <v>310</v>
      </c>
      <c r="D54" s="86">
        <f t="shared" si="0"/>
        <v>0</v>
      </c>
      <c r="E54" s="95"/>
      <c r="F54" s="95">
        <f>'[4]расчетные ппоказ за 2014'!G29/2</f>
        <v>0</v>
      </c>
      <c r="G54" s="95">
        <f>'[4]расчетные ппоказ за 2014'!G29/2</f>
        <v>0</v>
      </c>
      <c r="H54" s="95"/>
    </row>
    <row r="55" spans="1:8">
      <c r="A55" s="87"/>
      <c r="B55" s="98" t="s">
        <v>135</v>
      </c>
      <c r="C55" s="94">
        <v>340</v>
      </c>
      <c r="D55" s="86">
        <f t="shared" si="0"/>
        <v>0</v>
      </c>
      <c r="E55" s="95">
        <v>0</v>
      </c>
      <c r="F55" s="95">
        <v>0</v>
      </c>
      <c r="G55" s="95">
        <v>0</v>
      </c>
      <c r="H55" s="95">
        <v>0</v>
      </c>
    </row>
    <row r="56" spans="1:8">
      <c r="A56" s="107"/>
      <c r="B56" s="108" t="s">
        <v>74</v>
      </c>
      <c r="C56" s="114"/>
      <c r="D56" s="86">
        <f t="shared" si="0"/>
        <v>50000</v>
      </c>
      <c r="E56" s="109">
        <f>E57+E61+E62</f>
        <v>15000</v>
      </c>
      <c r="F56" s="109">
        <f>F57+F61+F62</f>
        <v>10000</v>
      </c>
      <c r="G56" s="109">
        <f>G57+G61+G62</f>
        <v>10000</v>
      </c>
      <c r="H56" s="109">
        <f>H57+H61+H62</f>
        <v>15000</v>
      </c>
    </row>
    <row r="57" spans="1:8">
      <c r="A57" s="110"/>
      <c r="B57" s="111" t="s">
        <v>115</v>
      </c>
      <c r="C57" s="112">
        <v>220</v>
      </c>
      <c r="D57" s="86">
        <f t="shared" si="0"/>
        <v>50000</v>
      </c>
      <c r="E57" s="113">
        <f>E58+E59+E60</f>
        <v>15000</v>
      </c>
      <c r="F57" s="113">
        <f>F58+F59+F60</f>
        <v>10000</v>
      </c>
      <c r="G57" s="113">
        <f>G58+G59+G60</f>
        <v>10000</v>
      </c>
      <c r="H57" s="113">
        <f>H58+H59+H60</f>
        <v>15000</v>
      </c>
    </row>
    <row r="58" spans="1:8">
      <c r="A58" s="87"/>
      <c r="B58" s="91" t="s">
        <v>118</v>
      </c>
      <c r="C58" s="92">
        <v>223</v>
      </c>
      <c r="D58" s="86">
        <f t="shared" si="0"/>
        <v>50000</v>
      </c>
      <c r="E58" s="115">
        <v>15000</v>
      </c>
      <c r="F58" s="115">
        <v>10000</v>
      </c>
      <c r="G58" s="115">
        <v>10000</v>
      </c>
      <c r="H58" s="115">
        <v>15000</v>
      </c>
    </row>
    <row r="59" spans="1:8">
      <c r="A59" s="87"/>
      <c r="B59" s="97" t="s">
        <v>133</v>
      </c>
      <c r="C59" s="93">
        <v>225</v>
      </c>
      <c r="D59" s="86">
        <f t="shared" si="0"/>
        <v>0</v>
      </c>
      <c r="E59" s="93"/>
      <c r="F59" s="93">
        <f>'[4]расчетные ппоказ за 2014'!H19/2</f>
        <v>0</v>
      </c>
      <c r="G59" s="93">
        <f>'[4]расчетные ппоказ за 2014'!H19/2</f>
        <v>0</v>
      </c>
      <c r="H59" s="93"/>
    </row>
    <row r="60" spans="1:8">
      <c r="A60" s="87"/>
      <c r="B60" s="97" t="s">
        <v>120</v>
      </c>
      <c r="C60" s="102">
        <v>226</v>
      </c>
      <c r="D60" s="86">
        <f t="shared" si="0"/>
        <v>0</v>
      </c>
      <c r="E60" s="93">
        <f>'[4]расчетные ппоказ за 2014'!H22/4</f>
        <v>0</v>
      </c>
      <c r="F60" s="93">
        <f>'[4]расчетные ппоказ за 2014'!H22/4</f>
        <v>0</v>
      </c>
      <c r="G60" s="93">
        <f>'[4]расчетные ппоказ за 2014'!H22/4</f>
        <v>0</v>
      </c>
      <c r="H60" s="93">
        <f>'[4]расчетные ппоказ за 2014'!H22/4</f>
        <v>0</v>
      </c>
    </row>
    <row r="61" spans="1:8">
      <c r="A61" s="87"/>
      <c r="B61" s="98" t="s">
        <v>134</v>
      </c>
      <c r="C61" s="94">
        <v>310</v>
      </c>
      <c r="D61" s="86">
        <f t="shared" si="0"/>
        <v>0</v>
      </c>
      <c r="E61" s="95"/>
      <c r="F61" s="95">
        <f>'[4]расчетные ппоказ за 2014'!H29/2</f>
        <v>0</v>
      </c>
      <c r="G61" s="95">
        <f>'[4]расчетные ппоказ за 2014'!H29/2</f>
        <v>0</v>
      </c>
      <c r="H61" s="95"/>
    </row>
    <row r="62" spans="1:8">
      <c r="A62" s="87"/>
      <c r="B62" s="98" t="s">
        <v>135</v>
      </c>
      <c r="C62" s="94">
        <v>340</v>
      </c>
      <c r="D62" s="86">
        <f t="shared" si="0"/>
        <v>0</v>
      </c>
      <c r="E62" s="95"/>
      <c r="F62" s="95">
        <f>'[4]расчетные ппоказ за 2014'!H32/2</f>
        <v>0</v>
      </c>
      <c r="G62" s="95">
        <f>'[4]расчетные ппоказ за 2014'!H32/2</f>
        <v>0</v>
      </c>
      <c r="H62" s="95"/>
    </row>
    <row r="63" spans="1:8">
      <c r="A63" s="107"/>
      <c r="B63" s="108" t="s">
        <v>136</v>
      </c>
      <c r="C63" s="114"/>
      <c r="D63" s="86">
        <f t="shared" si="0"/>
        <v>0</v>
      </c>
      <c r="E63" s="109">
        <f>E64+E67+E68</f>
        <v>0</v>
      </c>
      <c r="F63" s="109">
        <f>F64+F67+F68</f>
        <v>0</v>
      </c>
      <c r="G63" s="109">
        <f>G64+G67+G68</f>
        <v>0</v>
      </c>
      <c r="H63" s="109">
        <f>H64+H67+H68</f>
        <v>0</v>
      </c>
    </row>
    <row r="64" spans="1:8">
      <c r="A64" s="110"/>
      <c r="B64" s="111" t="s">
        <v>115</v>
      </c>
      <c r="C64" s="112">
        <v>220</v>
      </c>
      <c r="D64" s="86">
        <f t="shared" si="0"/>
        <v>0</v>
      </c>
      <c r="E64" s="113">
        <f>E65+E66</f>
        <v>0</v>
      </c>
      <c r="F64" s="113">
        <f>F65+F66</f>
        <v>0</v>
      </c>
      <c r="G64" s="113">
        <f>G65+G66</f>
        <v>0</v>
      </c>
      <c r="H64" s="113">
        <f>H65+H66</f>
        <v>0</v>
      </c>
    </row>
    <row r="65" spans="1:8">
      <c r="A65" s="87"/>
      <c r="B65" s="97" t="s">
        <v>133</v>
      </c>
      <c r="C65" s="93">
        <v>225</v>
      </c>
      <c r="D65" s="86">
        <f t="shared" si="0"/>
        <v>0</v>
      </c>
      <c r="E65" s="93">
        <v>0</v>
      </c>
      <c r="F65" s="93">
        <f>'[4]расчетные ппоказ за 2014'!I19/2</f>
        <v>0</v>
      </c>
      <c r="G65" s="93">
        <f>'[4]расчетные ппоказ за 2014'!I19/2</f>
        <v>0</v>
      </c>
      <c r="H65" s="93">
        <v>0</v>
      </c>
    </row>
    <row r="66" spans="1:8">
      <c r="A66" s="87"/>
      <c r="B66" s="97" t="s">
        <v>120</v>
      </c>
      <c r="C66" s="102">
        <v>226</v>
      </c>
      <c r="D66" s="86">
        <f t="shared" si="0"/>
        <v>0</v>
      </c>
      <c r="E66" s="93">
        <f>'[4]расчетные ппоказ за 2014'!I22/4</f>
        <v>0</v>
      </c>
      <c r="F66" s="93">
        <f>'[4]расчетные ппоказ за 2014'!I22/4</f>
        <v>0</v>
      </c>
      <c r="G66" s="93">
        <f>'[4]расчетные ппоказ за 2014'!I22/4</f>
        <v>0</v>
      </c>
      <c r="H66" s="93">
        <f>'[4]расчетные ппоказ за 2014'!I22/4</f>
        <v>0</v>
      </c>
    </row>
    <row r="67" spans="1:8">
      <c r="A67" s="87"/>
      <c r="B67" s="98" t="s">
        <v>134</v>
      </c>
      <c r="C67" s="94">
        <v>310</v>
      </c>
      <c r="D67" s="86">
        <f t="shared" si="0"/>
        <v>0</v>
      </c>
      <c r="E67" s="95"/>
      <c r="F67" s="95">
        <f>'[4]расчетные ппоказ за 2014'!I29/2</f>
        <v>0</v>
      </c>
      <c r="G67" s="95">
        <f>'[4]расчетные ппоказ за 2014'!I29/2</f>
        <v>0</v>
      </c>
      <c r="H67" s="95"/>
    </row>
    <row r="68" spans="1:8">
      <c r="A68" s="87"/>
      <c r="B68" s="98" t="s">
        <v>135</v>
      </c>
      <c r="C68" s="94">
        <v>340</v>
      </c>
      <c r="D68" s="86">
        <f t="shared" si="0"/>
        <v>0</v>
      </c>
      <c r="E68" s="95"/>
      <c r="F68" s="95">
        <f>'[4]расчетные ппоказ за 2014'!I32/2</f>
        <v>0</v>
      </c>
      <c r="G68" s="95">
        <f>'[4]расчетные ппоказ за 2014'!I32/2</f>
        <v>0</v>
      </c>
      <c r="H68" s="95"/>
    </row>
    <row r="69" spans="1:8" ht="25.5">
      <c r="A69" s="107"/>
      <c r="B69" s="108" t="s">
        <v>137</v>
      </c>
      <c r="C69" s="114"/>
      <c r="D69" s="86">
        <f t="shared" si="0"/>
        <v>0</v>
      </c>
      <c r="E69" s="109">
        <f>E70+E73+E74</f>
        <v>0</v>
      </c>
      <c r="F69" s="109">
        <f>F70+F73+F74</f>
        <v>0</v>
      </c>
      <c r="G69" s="109">
        <f>G70+G73+G74</f>
        <v>0</v>
      </c>
      <c r="H69" s="109">
        <f>H70+H73+H74</f>
        <v>0</v>
      </c>
    </row>
    <row r="70" spans="1:8">
      <c r="A70" s="110"/>
      <c r="B70" s="111" t="s">
        <v>115</v>
      </c>
      <c r="C70" s="112">
        <v>220</v>
      </c>
      <c r="D70" s="86">
        <f t="shared" si="0"/>
        <v>0</v>
      </c>
      <c r="E70" s="113">
        <f>E71+E72</f>
        <v>0</v>
      </c>
      <c r="F70" s="113">
        <f>F71+F72</f>
        <v>0</v>
      </c>
      <c r="G70" s="113">
        <f>G71+G72</f>
        <v>0</v>
      </c>
      <c r="H70" s="113">
        <f>H71+H72</f>
        <v>0</v>
      </c>
    </row>
    <row r="71" spans="1:8">
      <c r="A71" s="87"/>
      <c r="B71" s="97" t="s">
        <v>133</v>
      </c>
      <c r="C71" s="93">
        <v>225</v>
      </c>
      <c r="D71" s="86">
        <f t="shared" si="0"/>
        <v>0</v>
      </c>
      <c r="E71" s="93"/>
      <c r="F71" s="93">
        <f>'[4]расчетные ппоказ за 2014'!J19/2</f>
        <v>0</v>
      </c>
      <c r="G71" s="93">
        <f>'[4]расчетные ппоказ за 2014'!J19/2</f>
        <v>0</v>
      </c>
      <c r="H71" s="93"/>
    </row>
    <row r="72" spans="1:8">
      <c r="A72" s="87"/>
      <c r="B72" s="97" t="s">
        <v>120</v>
      </c>
      <c r="C72" s="102">
        <v>226</v>
      </c>
      <c r="D72" s="86">
        <f t="shared" si="0"/>
        <v>0</v>
      </c>
      <c r="E72" s="93">
        <f>'[4]расчетные ппоказ за 2014'!J22/4</f>
        <v>0</v>
      </c>
      <c r="F72" s="93">
        <f>'[4]расчетные ппоказ за 2014'!J22/4</f>
        <v>0</v>
      </c>
      <c r="G72" s="93">
        <f>'[4]расчетные ппоказ за 2014'!J22/4</f>
        <v>0</v>
      </c>
      <c r="H72" s="93">
        <f>'[4]расчетные ппоказ за 2014'!J22/4</f>
        <v>0</v>
      </c>
    </row>
    <row r="73" spans="1:8">
      <c r="A73" s="87"/>
      <c r="B73" s="98" t="s">
        <v>134</v>
      </c>
      <c r="C73" s="94">
        <v>310</v>
      </c>
      <c r="D73" s="86">
        <f t="shared" si="0"/>
        <v>0</v>
      </c>
      <c r="E73" s="95"/>
      <c r="F73" s="95">
        <f>'[4]расчетные ппоказ за 2014'!J29/2</f>
        <v>0</v>
      </c>
      <c r="G73" s="95">
        <f>'[4]расчетные ппоказ за 2014'!J29/2</f>
        <v>0</v>
      </c>
      <c r="H73" s="95"/>
    </row>
    <row r="74" spans="1:8">
      <c r="A74" s="87"/>
      <c r="B74" s="98" t="s">
        <v>135</v>
      </c>
      <c r="C74" s="94">
        <v>340</v>
      </c>
      <c r="D74" s="86">
        <f t="shared" si="0"/>
        <v>0</v>
      </c>
      <c r="E74" s="95">
        <v>0</v>
      </c>
      <c r="F74" s="95">
        <v>0</v>
      </c>
      <c r="G74" s="95">
        <v>0</v>
      </c>
      <c r="H74" s="95">
        <v>0</v>
      </c>
    </row>
    <row r="75" spans="1:8">
      <c r="A75" s="83">
        <v>6</v>
      </c>
      <c r="B75" s="84" t="s">
        <v>138</v>
      </c>
      <c r="C75" s="116"/>
      <c r="D75" s="86">
        <f t="shared" si="0"/>
        <v>699285</v>
      </c>
      <c r="E75" s="101">
        <f>E76+E88+E100</f>
        <v>174822</v>
      </c>
      <c r="F75" s="101">
        <f>F76+F88+F100</f>
        <v>174821</v>
      </c>
      <c r="G75" s="101">
        <f>G76+G88+G100</f>
        <v>174821</v>
      </c>
      <c r="H75" s="101">
        <f>H76+H88+H100</f>
        <v>174821</v>
      </c>
    </row>
    <row r="76" spans="1:8">
      <c r="A76" s="107"/>
      <c r="B76" s="108" t="s">
        <v>139</v>
      </c>
      <c r="C76" s="109">
        <v>251</v>
      </c>
      <c r="D76" s="86">
        <f t="shared" si="0"/>
        <v>699285</v>
      </c>
      <c r="E76" s="109">
        <f>E78+E80</f>
        <v>174822</v>
      </c>
      <c r="F76" s="109">
        <f>F78+F80</f>
        <v>174821</v>
      </c>
      <c r="G76" s="109">
        <f>G78+G80</f>
        <v>174821</v>
      </c>
      <c r="H76" s="109">
        <f>H78+H80</f>
        <v>174821</v>
      </c>
    </row>
    <row r="77" spans="1:8" ht="22.5">
      <c r="A77" s="87"/>
      <c r="B77" s="88" t="s">
        <v>140</v>
      </c>
      <c r="C77" s="95"/>
      <c r="D77" s="86">
        <f t="shared" si="0"/>
        <v>0</v>
      </c>
      <c r="E77" s="95"/>
      <c r="F77" s="95"/>
      <c r="G77" s="95"/>
      <c r="H77" s="95"/>
    </row>
    <row r="78" spans="1:8">
      <c r="A78" s="87"/>
      <c r="B78" s="91" t="s">
        <v>112</v>
      </c>
      <c r="C78" s="92">
        <v>211</v>
      </c>
      <c r="D78" s="86">
        <f t="shared" ref="D78:D110" si="1">E78+F78+G78+H78</f>
        <v>537085</v>
      </c>
      <c r="E78" s="93">
        <v>134272</v>
      </c>
      <c r="F78" s="93">
        <v>134271</v>
      </c>
      <c r="G78" s="93">
        <v>134271</v>
      </c>
      <c r="H78" s="93">
        <v>134271</v>
      </c>
    </row>
    <row r="79" spans="1:8">
      <c r="A79" s="87"/>
      <c r="B79" s="91" t="s">
        <v>113</v>
      </c>
      <c r="C79" s="92">
        <v>212</v>
      </c>
      <c r="D79" s="86">
        <f t="shared" si="1"/>
        <v>0</v>
      </c>
      <c r="E79" s="93">
        <f>'[4]расчетные ппоказ за 2014'!L7/4</f>
        <v>0</v>
      </c>
      <c r="F79" s="93">
        <f>'[4]расчетные ппоказ за 2014'!L7/4</f>
        <v>0</v>
      </c>
      <c r="G79" s="93">
        <f>'[4]расчетные ппоказ за 2014'!L7/4</f>
        <v>0</v>
      </c>
      <c r="H79" s="93">
        <f>'[4]расчетные ппоказ за 2014'!L7/4</f>
        <v>0</v>
      </c>
    </row>
    <row r="80" spans="1:8" ht="13.5" customHeight="1">
      <c r="A80" s="87"/>
      <c r="B80" s="91" t="s">
        <v>114</v>
      </c>
      <c r="C80" s="92">
        <v>213</v>
      </c>
      <c r="D80" s="86">
        <f t="shared" si="1"/>
        <v>162200</v>
      </c>
      <c r="E80" s="93">
        <v>40550</v>
      </c>
      <c r="F80" s="93">
        <v>40550</v>
      </c>
      <c r="G80" s="93">
        <v>40550</v>
      </c>
      <c r="H80" s="93">
        <v>40550</v>
      </c>
    </row>
    <row r="81" spans="1:8" hidden="1">
      <c r="A81" s="87"/>
      <c r="B81" s="111" t="s">
        <v>115</v>
      </c>
      <c r="C81" s="112">
        <v>220</v>
      </c>
      <c r="D81" s="86">
        <f t="shared" si="1"/>
        <v>0</v>
      </c>
      <c r="E81" s="95">
        <f>E82+E83+E84+E85</f>
        <v>0</v>
      </c>
      <c r="F81" s="95">
        <f>F82+F83+F84+F85</f>
        <v>0</v>
      </c>
      <c r="G81" s="95">
        <f>G82+G83+G84+G85</f>
        <v>0</v>
      </c>
      <c r="H81" s="95">
        <f>H82+H83+H84+H85</f>
        <v>0</v>
      </c>
    </row>
    <row r="82" spans="1:8" hidden="1">
      <c r="A82" s="87"/>
      <c r="B82" s="91" t="s">
        <v>117</v>
      </c>
      <c r="C82" s="92">
        <v>222</v>
      </c>
      <c r="D82" s="86">
        <f t="shared" si="1"/>
        <v>0</v>
      </c>
      <c r="E82" s="93">
        <f>'[4]расчетные ппоказ за 2014'!L12/4</f>
        <v>0</v>
      </c>
      <c r="F82" s="93">
        <f>'[4]расчетные ппоказ за 2014'!L12/4</f>
        <v>0</v>
      </c>
      <c r="G82" s="93">
        <f>'[4]расчетные ппоказ за 2014'!L12/4</f>
        <v>0</v>
      </c>
      <c r="H82" s="93">
        <f>'[4]расчетные ппоказ за 2014'!L12/4</f>
        <v>0</v>
      </c>
    </row>
    <row r="83" spans="1:8" hidden="1">
      <c r="A83" s="87"/>
      <c r="B83" s="91" t="s">
        <v>126</v>
      </c>
      <c r="C83" s="92">
        <v>223</v>
      </c>
      <c r="D83" s="86">
        <f t="shared" si="1"/>
        <v>0</v>
      </c>
      <c r="E83" s="93">
        <f>'[4]расчетные ппоказ за 2014'!L15/4</f>
        <v>0</v>
      </c>
      <c r="F83" s="93">
        <f>'[4]расчетные ппоказ за 2014'!L15/4</f>
        <v>0</v>
      </c>
      <c r="G83" s="93">
        <f>'[4]расчетные ппоказ за 2014'!L15/4</f>
        <v>0</v>
      </c>
      <c r="H83" s="93">
        <f>'[4]расчетные ппоказ за 2014'!L15/4</f>
        <v>0</v>
      </c>
    </row>
    <row r="84" spans="1:8" hidden="1">
      <c r="A84" s="87"/>
      <c r="B84" s="91" t="s">
        <v>141</v>
      </c>
      <c r="C84" s="96">
        <v>225</v>
      </c>
      <c r="D84" s="86">
        <f t="shared" si="1"/>
        <v>0</v>
      </c>
      <c r="E84" s="93"/>
      <c r="F84" s="93">
        <f>'[4]расчетные ппоказ за 2014'!L19/2</f>
        <v>0</v>
      </c>
      <c r="G84" s="93">
        <f>'[4]расчетные ппоказ за 2014'!L19/2</f>
        <v>0</v>
      </c>
      <c r="H84" s="93"/>
    </row>
    <row r="85" spans="1:8" hidden="1">
      <c r="A85" s="87"/>
      <c r="B85" s="91" t="s">
        <v>120</v>
      </c>
      <c r="C85" s="92">
        <v>226</v>
      </c>
      <c r="D85" s="86">
        <f t="shared" si="1"/>
        <v>0</v>
      </c>
      <c r="E85" s="93">
        <f>'[4]расчетные ппоказ за 2014'!L22/4</f>
        <v>0</v>
      </c>
      <c r="F85" s="93">
        <f>'[4]расчетные ппоказ за 2014'!L22/4</f>
        <v>0</v>
      </c>
      <c r="G85" s="93">
        <f>'[4]расчетные ппоказ за 2014'!L22/4</f>
        <v>0</v>
      </c>
      <c r="H85" s="93">
        <f>'[4]расчетные ппоказ за 2014'!L22/4</f>
        <v>0</v>
      </c>
    </row>
    <row r="86" spans="1:8" hidden="1">
      <c r="A86" s="87"/>
      <c r="B86" s="98" t="s">
        <v>123</v>
      </c>
      <c r="C86" s="99">
        <v>310</v>
      </c>
      <c r="D86" s="86">
        <f t="shared" si="1"/>
        <v>0</v>
      </c>
      <c r="E86" s="95"/>
      <c r="F86" s="95">
        <f>'[4]расчетные ппоказ за 2014'!L29/2</f>
        <v>0</v>
      </c>
      <c r="G86" s="95">
        <f>'[4]расчетные ппоказ за 2014'!L29/2</f>
        <v>0</v>
      </c>
      <c r="H86" s="95"/>
    </row>
    <row r="87" spans="1:8" hidden="1">
      <c r="A87" s="87"/>
      <c r="B87" s="88" t="s">
        <v>129</v>
      </c>
      <c r="C87" s="117">
        <v>340</v>
      </c>
      <c r="D87" s="86">
        <f t="shared" si="1"/>
        <v>0</v>
      </c>
      <c r="E87" s="95"/>
      <c r="F87" s="95"/>
      <c r="G87" s="95"/>
      <c r="H87" s="95"/>
    </row>
    <row r="88" spans="1:8" hidden="1">
      <c r="A88" s="107"/>
      <c r="B88" s="108" t="s">
        <v>142</v>
      </c>
      <c r="C88" s="114">
        <v>251</v>
      </c>
      <c r="D88" s="86">
        <f t="shared" si="1"/>
        <v>0</v>
      </c>
      <c r="E88" s="109"/>
      <c r="F88" s="109"/>
      <c r="G88" s="109"/>
      <c r="H88" s="109"/>
    </row>
    <row r="89" spans="1:8" ht="22.5" hidden="1">
      <c r="A89" s="87"/>
      <c r="B89" s="88" t="s">
        <v>143</v>
      </c>
      <c r="C89" s="117"/>
      <c r="D89" s="86">
        <f t="shared" si="1"/>
        <v>0</v>
      </c>
      <c r="E89" s="95"/>
      <c r="F89" s="95"/>
      <c r="G89" s="95"/>
      <c r="H89" s="95"/>
    </row>
    <row r="90" spans="1:8" hidden="1">
      <c r="A90" s="87"/>
      <c r="B90" s="91" t="s">
        <v>112</v>
      </c>
      <c r="C90" s="92">
        <v>211</v>
      </c>
      <c r="D90" s="86">
        <f t="shared" si="1"/>
        <v>0</v>
      </c>
      <c r="E90" s="93"/>
      <c r="F90" s="93"/>
      <c r="G90" s="93"/>
      <c r="H90" s="93"/>
    </row>
    <row r="91" spans="1:8" hidden="1">
      <c r="A91" s="87"/>
      <c r="B91" s="91" t="s">
        <v>113</v>
      </c>
      <c r="C91" s="92">
        <v>212</v>
      </c>
      <c r="D91" s="86">
        <f t="shared" si="1"/>
        <v>0</v>
      </c>
      <c r="E91" s="93"/>
      <c r="F91" s="93"/>
      <c r="G91" s="93"/>
      <c r="H91" s="93"/>
    </row>
    <row r="92" spans="1:8" hidden="1">
      <c r="A92" s="87"/>
      <c r="B92" s="91" t="s">
        <v>114</v>
      </c>
      <c r="C92" s="92">
        <v>213</v>
      </c>
      <c r="D92" s="86">
        <f t="shared" si="1"/>
        <v>0</v>
      </c>
      <c r="E92" s="93"/>
      <c r="F92" s="93"/>
      <c r="G92" s="93"/>
      <c r="H92" s="93"/>
    </row>
    <row r="93" spans="1:8" hidden="1">
      <c r="A93" s="87"/>
      <c r="B93" s="111" t="s">
        <v>115</v>
      </c>
      <c r="C93" s="112">
        <v>220</v>
      </c>
      <c r="D93" s="86">
        <f t="shared" si="1"/>
        <v>0</v>
      </c>
      <c r="E93" s="95"/>
      <c r="F93" s="95"/>
      <c r="G93" s="95"/>
      <c r="H93" s="95"/>
    </row>
    <row r="94" spans="1:8" hidden="1">
      <c r="A94" s="87"/>
      <c r="B94" s="91" t="s">
        <v>117</v>
      </c>
      <c r="C94" s="92">
        <v>222</v>
      </c>
      <c r="D94" s="86">
        <f t="shared" si="1"/>
        <v>0</v>
      </c>
      <c r="E94" s="93"/>
      <c r="F94" s="93"/>
      <c r="G94" s="93"/>
      <c r="H94" s="93"/>
    </row>
    <row r="95" spans="1:8" hidden="1">
      <c r="A95" s="87"/>
      <c r="B95" s="91" t="s">
        <v>126</v>
      </c>
      <c r="C95" s="92">
        <v>223</v>
      </c>
      <c r="D95" s="86">
        <f t="shared" si="1"/>
        <v>0</v>
      </c>
      <c r="E95" s="93"/>
      <c r="F95" s="93"/>
      <c r="G95" s="93"/>
      <c r="H95" s="93"/>
    </row>
    <row r="96" spans="1:8" hidden="1">
      <c r="A96" s="87"/>
      <c r="B96" s="91" t="s">
        <v>127</v>
      </c>
      <c r="C96" s="96">
        <v>225</v>
      </c>
      <c r="D96" s="86">
        <f t="shared" si="1"/>
        <v>0</v>
      </c>
      <c r="E96" s="118"/>
      <c r="F96" s="93"/>
      <c r="G96" s="93"/>
      <c r="H96" s="118"/>
    </row>
    <row r="97" spans="1:8" hidden="1">
      <c r="A97" s="87"/>
      <c r="B97" s="91" t="s">
        <v>120</v>
      </c>
      <c r="C97" s="92">
        <v>226</v>
      </c>
      <c r="D97" s="86">
        <f t="shared" si="1"/>
        <v>0</v>
      </c>
      <c r="E97" s="118"/>
      <c r="F97" s="93"/>
      <c r="G97" s="93"/>
      <c r="H97" s="118"/>
    </row>
    <row r="98" spans="1:8" hidden="1">
      <c r="A98" s="87"/>
      <c r="B98" s="98" t="s">
        <v>123</v>
      </c>
      <c r="C98" s="99">
        <v>310</v>
      </c>
      <c r="D98" s="86">
        <f t="shared" si="1"/>
        <v>0</v>
      </c>
      <c r="E98" s="95"/>
      <c r="F98" s="95"/>
      <c r="G98" s="95"/>
      <c r="H98" s="119"/>
    </row>
    <row r="99" spans="1:8" hidden="1">
      <c r="A99" s="87"/>
      <c r="B99" s="88" t="s">
        <v>129</v>
      </c>
      <c r="C99" s="117">
        <v>340</v>
      </c>
      <c r="D99" s="86">
        <f t="shared" si="1"/>
        <v>0</v>
      </c>
      <c r="E99" s="95"/>
      <c r="F99" s="95"/>
      <c r="G99" s="95"/>
      <c r="H99" s="119"/>
    </row>
    <row r="100" spans="1:8" ht="25.5" hidden="1">
      <c r="A100" s="107"/>
      <c r="B100" s="108" t="s">
        <v>144</v>
      </c>
      <c r="C100" s="114">
        <v>251</v>
      </c>
      <c r="D100" s="86">
        <f t="shared" si="1"/>
        <v>0</v>
      </c>
      <c r="E100" s="109"/>
      <c r="F100" s="109"/>
      <c r="G100" s="109"/>
      <c r="H100" s="109"/>
    </row>
    <row r="101" spans="1:8" hidden="1">
      <c r="A101" s="87"/>
      <c r="B101" s="98" t="s">
        <v>111</v>
      </c>
      <c r="C101" s="117">
        <v>210</v>
      </c>
      <c r="D101" s="86">
        <f t="shared" si="1"/>
        <v>0</v>
      </c>
      <c r="E101" s="95"/>
      <c r="F101" s="95"/>
      <c r="G101" s="95"/>
      <c r="H101" s="95"/>
    </row>
    <row r="102" spans="1:8" hidden="1">
      <c r="A102" s="87"/>
      <c r="B102" s="91" t="s">
        <v>112</v>
      </c>
      <c r="C102" s="92">
        <v>211</v>
      </c>
      <c r="D102" s="86">
        <f t="shared" si="1"/>
        <v>0</v>
      </c>
      <c r="E102" s="93"/>
      <c r="F102" s="93"/>
      <c r="G102" s="93"/>
      <c r="H102" s="93"/>
    </row>
    <row r="103" spans="1:8" hidden="1">
      <c r="A103" s="87"/>
      <c r="B103" s="91" t="s">
        <v>113</v>
      </c>
      <c r="C103" s="92">
        <v>212</v>
      </c>
      <c r="D103" s="86">
        <f t="shared" si="1"/>
        <v>0</v>
      </c>
      <c r="E103" s="93"/>
      <c r="F103" s="93"/>
      <c r="G103" s="93"/>
      <c r="H103" s="93"/>
    </row>
    <row r="104" spans="1:8" hidden="1">
      <c r="A104" s="87"/>
      <c r="B104" s="91" t="s">
        <v>114</v>
      </c>
      <c r="C104" s="92">
        <v>213</v>
      </c>
      <c r="D104" s="86">
        <f t="shared" si="1"/>
        <v>0</v>
      </c>
      <c r="E104" s="93"/>
      <c r="F104" s="93"/>
      <c r="G104" s="93"/>
      <c r="H104" s="93"/>
    </row>
    <row r="105" spans="1:8" hidden="1">
      <c r="A105" s="87"/>
      <c r="B105" s="111" t="s">
        <v>115</v>
      </c>
      <c r="C105" s="112">
        <v>220</v>
      </c>
      <c r="D105" s="86">
        <f t="shared" si="1"/>
        <v>0</v>
      </c>
      <c r="E105" s="95"/>
      <c r="F105" s="95"/>
      <c r="G105" s="95"/>
      <c r="H105" s="95"/>
    </row>
    <row r="106" spans="1:8" hidden="1">
      <c r="A106" s="87"/>
      <c r="B106" s="91" t="s">
        <v>120</v>
      </c>
      <c r="C106" s="92">
        <v>226</v>
      </c>
      <c r="D106" s="86">
        <f t="shared" si="1"/>
        <v>0</v>
      </c>
      <c r="E106" s="93"/>
      <c r="F106" s="93"/>
      <c r="G106" s="93"/>
      <c r="H106" s="93"/>
    </row>
    <row r="107" spans="1:8" hidden="1">
      <c r="A107" s="87"/>
      <c r="B107" s="88" t="s">
        <v>129</v>
      </c>
      <c r="C107" s="117">
        <v>340</v>
      </c>
      <c r="D107" s="86">
        <f t="shared" si="1"/>
        <v>0</v>
      </c>
      <c r="E107" s="95"/>
      <c r="F107" s="95"/>
      <c r="G107" s="95"/>
      <c r="H107" s="95"/>
    </row>
    <row r="108" spans="1:8" hidden="1">
      <c r="A108" s="83">
        <v>7</v>
      </c>
      <c r="B108" s="84" t="s">
        <v>145</v>
      </c>
      <c r="C108" s="100"/>
      <c r="D108" s="86">
        <f t="shared" si="1"/>
        <v>0</v>
      </c>
      <c r="E108" s="101"/>
      <c r="F108" s="101"/>
      <c r="G108" s="101"/>
      <c r="H108" s="101"/>
    </row>
    <row r="109" spans="1:8" hidden="1">
      <c r="A109" s="87"/>
      <c r="B109" s="98" t="s">
        <v>122</v>
      </c>
      <c r="C109" s="99">
        <v>290</v>
      </c>
      <c r="D109" s="86">
        <f t="shared" si="1"/>
        <v>0</v>
      </c>
      <c r="E109" s="95"/>
      <c r="F109" s="95"/>
      <c r="G109" s="95"/>
      <c r="H109" s="95"/>
    </row>
    <row r="110" spans="1:8" ht="15.75">
      <c r="A110" s="120"/>
      <c r="B110" s="121" t="s">
        <v>146</v>
      </c>
      <c r="C110" s="104"/>
      <c r="D110" s="86">
        <f t="shared" si="1"/>
        <v>2072679</v>
      </c>
      <c r="E110" s="101">
        <f>E13+E28+E42+E44+E49+E75+E108</f>
        <v>640684</v>
      </c>
      <c r="F110" s="101">
        <f>F13+F28+F42+F44+F49+F75+F108</f>
        <v>475665</v>
      </c>
      <c r="G110" s="101">
        <f>G13+G28+G42+G44+G49+G75+G108</f>
        <v>475666</v>
      </c>
      <c r="H110" s="101">
        <f>H13+H28+H42+H44+H49+H75+H108</f>
        <v>480664</v>
      </c>
    </row>
    <row r="111" spans="1:8">
      <c r="A111" s="122"/>
      <c r="B111" s="123"/>
      <c r="C111" s="124"/>
      <c r="D111" s="125"/>
      <c r="E111" s="125"/>
      <c r="F111" s="125"/>
      <c r="G111" s="125"/>
      <c r="H111" s="125"/>
    </row>
    <row r="112" spans="1:8">
      <c r="A112" s="122"/>
      <c r="B112" s="123"/>
      <c r="C112" s="124"/>
      <c r="D112" s="125"/>
      <c r="E112" s="125"/>
      <c r="F112" s="125"/>
      <c r="G112" s="125"/>
      <c r="H112" s="125"/>
    </row>
    <row r="113" spans="1:8">
      <c r="A113" s="122"/>
      <c r="B113" s="123"/>
      <c r="C113" s="124"/>
      <c r="D113" s="125"/>
      <c r="E113" s="125"/>
      <c r="F113" s="125"/>
      <c r="G113" s="125"/>
      <c r="H113" s="125"/>
    </row>
    <row r="114" spans="1:8">
      <c r="A114" s="229" t="s">
        <v>101</v>
      </c>
      <c r="B114" s="231" t="s">
        <v>102</v>
      </c>
      <c r="C114" s="233" t="s">
        <v>86</v>
      </c>
      <c r="D114" s="235" t="s">
        <v>105</v>
      </c>
      <c r="E114" s="236"/>
      <c r="F114" s="236"/>
      <c r="G114" s="237"/>
      <c r="H114" s="126"/>
    </row>
    <row r="115" spans="1:8">
      <c r="A115" s="230"/>
      <c r="B115" s="232"/>
      <c r="C115" s="234"/>
      <c r="D115" s="127" t="s">
        <v>106</v>
      </c>
      <c r="E115" s="127" t="s">
        <v>107</v>
      </c>
      <c r="F115" s="127" t="s">
        <v>108</v>
      </c>
      <c r="G115" s="127" t="s">
        <v>109</v>
      </c>
      <c r="H115" s="125"/>
    </row>
    <row r="116" spans="1:8" ht="25.5">
      <c r="A116" s="128"/>
      <c r="B116" s="129" t="s">
        <v>147</v>
      </c>
      <c r="C116" s="130">
        <f>D116+E116+F116+G116</f>
        <v>0</v>
      </c>
      <c r="D116" s="127"/>
      <c r="E116" s="127"/>
      <c r="F116" s="127"/>
      <c r="G116" s="127"/>
      <c r="H116" s="125"/>
    </row>
    <row r="117" spans="1:8">
      <c r="A117" s="131">
        <v>1</v>
      </c>
      <c r="B117" s="132" t="s">
        <v>148</v>
      </c>
      <c r="C117" s="130">
        <f t="shared" ref="C117:C123" si="2">D117+E117+F117+G117</f>
        <v>20003</v>
      </c>
      <c r="D117" s="115">
        <v>5001</v>
      </c>
      <c r="E117" s="115">
        <v>5001</v>
      </c>
      <c r="F117" s="115">
        <v>5001</v>
      </c>
      <c r="G117" s="115">
        <v>5000</v>
      </c>
      <c r="H117" s="133"/>
    </row>
    <row r="118" spans="1:8">
      <c r="A118" s="134">
        <v>2</v>
      </c>
      <c r="B118" s="132" t="s">
        <v>149</v>
      </c>
      <c r="C118" s="130">
        <f t="shared" si="2"/>
        <v>99594</v>
      </c>
      <c r="D118" s="115">
        <v>0</v>
      </c>
      <c r="E118" s="115">
        <v>24900</v>
      </c>
      <c r="F118" s="115">
        <v>49800</v>
      </c>
      <c r="G118" s="115">
        <v>24894</v>
      </c>
      <c r="H118" s="133"/>
    </row>
    <row r="119" spans="1:8">
      <c r="A119" s="134">
        <v>4</v>
      </c>
      <c r="B119" s="132" t="s">
        <v>240</v>
      </c>
      <c r="C119" s="130">
        <f t="shared" si="2"/>
        <v>2000</v>
      </c>
      <c r="D119" s="115">
        <v>0</v>
      </c>
      <c r="E119" s="115">
        <v>1000</v>
      </c>
      <c r="F119" s="115">
        <v>0</v>
      </c>
      <c r="G119" s="115">
        <v>1000</v>
      </c>
      <c r="H119" s="133"/>
    </row>
    <row r="120" spans="1:8">
      <c r="A120" s="134">
        <v>5</v>
      </c>
      <c r="B120" s="132" t="s">
        <v>236</v>
      </c>
      <c r="C120" s="130">
        <f t="shared" si="2"/>
        <v>0</v>
      </c>
      <c r="D120" s="115">
        <v>0</v>
      </c>
      <c r="E120" s="115">
        <v>0</v>
      </c>
      <c r="F120" s="115">
        <v>0</v>
      </c>
      <c r="G120" s="115">
        <v>0</v>
      </c>
      <c r="H120" s="133"/>
    </row>
    <row r="121" spans="1:8">
      <c r="A121" s="135"/>
      <c r="B121" s="108" t="s">
        <v>150</v>
      </c>
      <c r="C121" s="130">
        <f>C117+C118+C119+C120</f>
        <v>121597</v>
      </c>
      <c r="D121" s="130">
        <f>D117+D118+D119+D120</f>
        <v>5001</v>
      </c>
      <c r="E121" s="130">
        <f>E117+E118+E119+E120</f>
        <v>30901</v>
      </c>
      <c r="F121" s="130">
        <f>F117+F118+F119+F120</f>
        <v>54801</v>
      </c>
      <c r="G121" s="180">
        <f>G117+G118+G119+G120</f>
        <v>30894</v>
      </c>
      <c r="H121" s="125"/>
    </row>
    <row r="122" spans="1:8">
      <c r="A122" s="134">
        <v>7</v>
      </c>
      <c r="B122" s="136" t="s">
        <v>151</v>
      </c>
      <c r="C122" s="130">
        <f t="shared" si="2"/>
        <v>1890082</v>
      </c>
      <c r="D122" s="137">
        <v>620432</v>
      </c>
      <c r="E122" s="137">
        <v>429514</v>
      </c>
      <c r="F122" s="137">
        <v>405615</v>
      </c>
      <c r="G122" s="137">
        <v>434521</v>
      </c>
      <c r="H122" s="138"/>
    </row>
    <row r="123" spans="1:8">
      <c r="A123" s="134">
        <v>8</v>
      </c>
      <c r="B123" s="136" t="s">
        <v>152</v>
      </c>
      <c r="C123" s="130">
        <f t="shared" si="2"/>
        <v>61000</v>
      </c>
      <c r="D123" s="137">
        <v>15251</v>
      </c>
      <c r="E123" s="137">
        <v>15250</v>
      </c>
      <c r="F123" s="137">
        <v>15250</v>
      </c>
      <c r="G123" s="137">
        <v>15249</v>
      </c>
      <c r="H123" s="122"/>
    </row>
    <row r="124" spans="1:8">
      <c r="A124" s="139"/>
      <c r="B124" s="108" t="s">
        <v>153</v>
      </c>
      <c r="C124" s="130">
        <f>C121+C122+C123</f>
        <v>2072679</v>
      </c>
      <c r="D124" s="188">
        <f t="shared" ref="D124:F124" si="3">D121+D122+D123</f>
        <v>640684</v>
      </c>
      <c r="E124" s="188">
        <f t="shared" si="3"/>
        <v>475665</v>
      </c>
      <c r="F124" s="188">
        <f t="shared" si="3"/>
        <v>475666</v>
      </c>
      <c r="G124" s="188">
        <v>480664</v>
      </c>
      <c r="H124" s="122"/>
    </row>
  </sheetData>
  <mergeCells count="21">
    <mergeCell ref="A4:B4"/>
    <mergeCell ref="E4:H5"/>
    <mergeCell ref="A5:B5"/>
    <mergeCell ref="A1:B1"/>
    <mergeCell ref="E1:H1"/>
    <mergeCell ref="A2:B2"/>
    <mergeCell ref="E2:H2"/>
    <mergeCell ref="A3:H3"/>
    <mergeCell ref="A114:A115"/>
    <mergeCell ref="B114:B115"/>
    <mergeCell ref="C114:C115"/>
    <mergeCell ref="D114:G114"/>
    <mergeCell ref="A6:B6"/>
    <mergeCell ref="D6:H6"/>
    <mergeCell ref="B7:H7"/>
    <mergeCell ref="A9:H9"/>
    <mergeCell ref="A11:A12"/>
    <mergeCell ref="B11:B12"/>
    <mergeCell ref="C11:C12"/>
    <mergeCell ref="D11:D12"/>
    <mergeCell ref="E11:H11"/>
  </mergeCells>
  <pageMargins left="0.47" right="0.18" top="0.75" bottom="0.75" header="0.32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P42"/>
  <sheetViews>
    <sheetView workbookViewId="0">
      <selection sqref="A1:P1"/>
    </sheetView>
  </sheetViews>
  <sheetFormatPr defaultRowHeight="15"/>
  <cols>
    <col min="1" max="1" width="5" customWidth="1"/>
    <col min="2" max="2" width="26" customWidth="1"/>
    <col min="4" max="4" width="8.28515625" customWidth="1"/>
    <col min="5" max="5" width="8" customWidth="1"/>
    <col min="6" max="6" width="7.85546875" customWidth="1"/>
    <col min="8" max="8" width="8.85546875" bestFit="1" customWidth="1"/>
    <col min="10" max="10" width="7.85546875" customWidth="1"/>
    <col min="12" max="12" width="8.7109375" customWidth="1"/>
    <col min="13" max="15" width="9.140625" hidden="1" customWidth="1"/>
    <col min="16" max="16" width="10.7109375" customWidth="1"/>
  </cols>
  <sheetData>
    <row r="1" spans="1:16" ht="15.75">
      <c r="A1" s="248" t="s">
        <v>252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</row>
    <row r="2" spans="1:16" ht="15.75">
      <c r="A2" s="140"/>
      <c r="B2" s="140"/>
      <c r="C2" s="140"/>
      <c r="D2" s="140"/>
      <c r="E2" s="140"/>
      <c r="F2" s="140"/>
      <c r="G2" s="141"/>
      <c r="H2" s="141"/>
      <c r="I2" s="141"/>
      <c r="J2" s="141"/>
      <c r="K2" s="140"/>
      <c r="L2" s="141"/>
      <c r="M2" s="140"/>
      <c r="N2" s="141"/>
      <c r="O2" s="140"/>
      <c r="P2" s="141"/>
    </row>
    <row r="3" spans="1:16">
      <c r="A3" s="249" t="s">
        <v>154</v>
      </c>
      <c r="B3" s="250" t="s">
        <v>155</v>
      </c>
      <c r="C3" s="231" t="s">
        <v>156</v>
      </c>
      <c r="D3" s="231" t="s">
        <v>157</v>
      </c>
      <c r="E3" s="231" t="s">
        <v>158</v>
      </c>
      <c r="F3" s="231" t="s">
        <v>159</v>
      </c>
      <c r="G3" s="235" t="s">
        <v>160</v>
      </c>
      <c r="H3" s="236"/>
      <c r="I3" s="236"/>
      <c r="J3" s="237"/>
      <c r="K3" s="231" t="s">
        <v>161</v>
      </c>
      <c r="L3" s="231" t="s">
        <v>162</v>
      </c>
      <c r="M3" s="231" t="s">
        <v>163</v>
      </c>
      <c r="N3" s="231" t="s">
        <v>164</v>
      </c>
      <c r="O3" s="231" t="s">
        <v>165</v>
      </c>
      <c r="P3" s="246" t="s">
        <v>166</v>
      </c>
    </row>
    <row r="4" spans="1:16" ht="21.75" customHeight="1">
      <c r="A4" s="249"/>
      <c r="B4" s="251"/>
      <c r="C4" s="232"/>
      <c r="D4" s="232"/>
      <c r="E4" s="232"/>
      <c r="F4" s="232"/>
      <c r="G4" s="142" t="s">
        <v>167</v>
      </c>
      <c r="H4" s="81" t="s">
        <v>168</v>
      </c>
      <c r="I4" s="81" t="s">
        <v>169</v>
      </c>
      <c r="J4" s="81" t="s">
        <v>170</v>
      </c>
      <c r="K4" s="232"/>
      <c r="L4" s="232"/>
      <c r="M4" s="232"/>
      <c r="N4" s="232"/>
      <c r="O4" s="232"/>
      <c r="P4" s="246"/>
    </row>
    <row r="5" spans="1:16">
      <c r="A5" s="143">
        <v>211</v>
      </c>
      <c r="B5" s="144" t="s">
        <v>171</v>
      </c>
      <c r="C5" s="145">
        <v>654432</v>
      </c>
      <c r="D5" s="145"/>
      <c r="E5" s="145"/>
      <c r="F5" s="145">
        <v>46851</v>
      </c>
      <c r="G5" s="145"/>
      <c r="H5" s="145"/>
      <c r="I5" s="145"/>
      <c r="J5" s="145"/>
      <c r="K5" s="145"/>
      <c r="L5" s="145">
        <v>537085</v>
      </c>
      <c r="M5" s="145"/>
      <c r="N5" s="146"/>
      <c r="O5" s="147"/>
      <c r="P5" s="148">
        <f>O5+N5+M5+L5+K5+J5+I5+H5+G5+F5+E5+D5+C5</f>
        <v>1238368</v>
      </c>
    </row>
    <row r="6" spans="1:16">
      <c r="A6" s="143">
        <v>212</v>
      </c>
      <c r="B6" s="144" t="s">
        <v>172</v>
      </c>
      <c r="C6" s="145">
        <v>10000</v>
      </c>
      <c r="D6" s="145">
        <f t="shared" ref="D6:O6" si="0">D7+D8</f>
        <v>0</v>
      </c>
      <c r="E6" s="145">
        <f t="shared" si="0"/>
        <v>0</v>
      </c>
      <c r="F6" s="145">
        <f t="shared" si="0"/>
        <v>0</v>
      </c>
      <c r="G6" s="145">
        <f t="shared" si="0"/>
        <v>0</v>
      </c>
      <c r="H6" s="145">
        <f t="shared" si="0"/>
        <v>0</v>
      </c>
      <c r="I6" s="145">
        <f t="shared" si="0"/>
        <v>0</v>
      </c>
      <c r="J6" s="145">
        <f t="shared" si="0"/>
        <v>0</v>
      </c>
      <c r="K6" s="145">
        <f t="shared" si="0"/>
        <v>0</v>
      </c>
      <c r="L6" s="145">
        <f t="shared" si="0"/>
        <v>0</v>
      </c>
      <c r="M6" s="145">
        <f t="shared" si="0"/>
        <v>0</v>
      </c>
      <c r="N6" s="145">
        <f t="shared" si="0"/>
        <v>0</v>
      </c>
      <c r="O6" s="145">
        <f t="shared" si="0"/>
        <v>0</v>
      </c>
      <c r="P6" s="148">
        <f t="shared" ref="P6:P38" si="1">O6+N6+M6+L6+K6+J6+I6+H6+G6+F6+E6+D6+C6</f>
        <v>10000</v>
      </c>
    </row>
    <row r="7" spans="1:16">
      <c r="A7" s="149"/>
      <c r="B7" s="150" t="s">
        <v>173</v>
      </c>
      <c r="C7" s="151">
        <v>10000</v>
      </c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47"/>
      <c r="O7" s="147"/>
      <c r="P7" s="148">
        <f t="shared" si="1"/>
        <v>10000</v>
      </c>
    </row>
    <row r="8" spans="1:16" ht="30" hidden="1" customHeight="1">
      <c r="A8" s="149"/>
      <c r="B8" s="152" t="s">
        <v>174</v>
      </c>
      <c r="C8" s="151">
        <v>0</v>
      </c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47"/>
      <c r="O8" s="147"/>
      <c r="P8" s="148">
        <f t="shared" si="1"/>
        <v>0</v>
      </c>
    </row>
    <row r="9" spans="1:16">
      <c r="A9" s="143">
        <v>213</v>
      </c>
      <c r="B9" s="144" t="s">
        <v>175</v>
      </c>
      <c r="C9" s="145">
        <v>197648</v>
      </c>
      <c r="D9" s="145"/>
      <c r="E9" s="145"/>
      <c r="F9" s="145">
        <v>14149</v>
      </c>
      <c r="G9" s="145"/>
      <c r="H9" s="145"/>
      <c r="I9" s="145"/>
      <c r="J9" s="145"/>
      <c r="K9" s="145"/>
      <c r="L9" s="145">
        <v>162200</v>
      </c>
      <c r="M9" s="145"/>
      <c r="N9" s="145"/>
      <c r="O9" s="146"/>
      <c r="P9" s="148">
        <f t="shared" si="1"/>
        <v>373997</v>
      </c>
    </row>
    <row r="10" spans="1:16">
      <c r="A10" s="143">
        <v>221</v>
      </c>
      <c r="B10" s="144" t="s">
        <v>176</v>
      </c>
      <c r="C10" s="145">
        <v>6000</v>
      </c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47"/>
      <c r="O10" s="147"/>
      <c r="P10" s="148">
        <f t="shared" si="1"/>
        <v>6000</v>
      </c>
    </row>
    <row r="11" spans="1:16">
      <c r="A11" s="143">
        <v>222</v>
      </c>
      <c r="B11" s="144" t="s">
        <v>177</v>
      </c>
      <c r="C11" s="145">
        <f>C12</f>
        <v>0</v>
      </c>
      <c r="D11" s="145">
        <f t="shared" ref="D11:O11" si="2">D12+D13</f>
        <v>0</v>
      </c>
      <c r="E11" s="145">
        <f t="shared" si="2"/>
        <v>0</v>
      </c>
      <c r="F11" s="145">
        <f t="shared" si="2"/>
        <v>0</v>
      </c>
      <c r="G11" s="145">
        <f t="shared" si="2"/>
        <v>0</v>
      </c>
      <c r="H11" s="145">
        <f t="shared" si="2"/>
        <v>0</v>
      </c>
      <c r="I11" s="145">
        <f t="shared" si="2"/>
        <v>0</v>
      </c>
      <c r="J11" s="145">
        <f t="shared" si="2"/>
        <v>0</v>
      </c>
      <c r="K11" s="145">
        <f t="shared" si="2"/>
        <v>0</v>
      </c>
      <c r="L11" s="145">
        <f t="shared" si="2"/>
        <v>0</v>
      </c>
      <c r="M11" s="145">
        <f t="shared" si="2"/>
        <v>0</v>
      </c>
      <c r="N11" s="145">
        <f t="shared" si="2"/>
        <v>0</v>
      </c>
      <c r="O11" s="145">
        <f t="shared" si="2"/>
        <v>0</v>
      </c>
      <c r="P11" s="148">
        <f t="shared" si="1"/>
        <v>0</v>
      </c>
    </row>
    <row r="12" spans="1:16">
      <c r="A12" s="149"/>
      <c r="B12" s="153" t="s">
        <v>178</v>
      </c>
      <c r="C12" s="151">
        <v>0</v>
      </c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47"/>
      <c r="O12" s="147"/>
      <c r="P12" s="148">
        <f t="shared" si="1"/>
        <v>0</v>
      </c>
    </row>
    <row r="13" spans="1:16">
      <c r="A13" s="149"/>
      <c r="B13" s="154" t="s">
        <v>179</v>
      </c>
      <c r="C13" s="151"/>
      <c r="D13" s="151"/>
      <c r="E13" s="151"/>
      <c r="F13" s="151"/>
      <c r="G13" s="151"/>
      <c r="H13" s="151"/>
      <c r="I13" s="151"/>
      <c r="J13" s="151"/>
      <c r="K13" s="151"/>
      <c r="L13" s="151"/>
      <c r="M13" s="151"/>
      <c r="N13" s="147"/>
      <c r="O13" s="147"/>
      <c r="P13" s="148">
        <f t="shared" si="1"/>
        <v>0</v>
      </c>
    </row>
    <row r="14" spans="1:16">
      <c r="A14" s="143">
        <v>223</v>
      </c>
      <c r="B14" s="144" t="s">
        <v>180</v>
      </c>
      <c r="C14" s="145">
        <v>50000</v>
      </c>
      <c r="D14" s="145">
        <f t="shared" ref="D14:O14" si="3">D15+D16</f>
        <v>0</v>
      </c>
      <c r="E14" s="145">
        <f t="shared" si="3"/>
        <v>0</v>
      </c>
      <c r="F14" s="145">
        <f t="shared" si="3"/>
        <v>0</v>
      </c>
      <c r="G14" s="145">
        <f t="shared" si="3"/>
        <v>0</v>
      </c>
      <c r="H14" s="145">
        <f t="shared" si="3"/>
        <v>50000</v>
      </c>
      <c r="I14" s="145">
        <f t="shared" si="3"/>
        <v>0</v>
      </c>
      <c r="J14" s="145">
        <f t="shared" si="3"/>
        <v>0</v>
      </c>
      <c r="K14" s="145">
        <f t="shared" si="3"/>
        <v>0</v>
      </c>
      <c r="L14" s="145">
        <f t="shared" si="3"/>
        <v>0</v>
      </c>
      <c r="M14" s="145">
        <f t="shared" si="3"/>
        <v>0</v>
      </c>
      <c r="N14" s="145">
        <f t="shared" si="3"/>
        <v>0</v>
      </c>
      <c r="O14" s="145">
        <f t="shared" si="3"/>
        <v>0</v>
      </c>
      <c r="P14" s="148">
        <f t="shared" si="1"/>
        <v>100000</v>
      </c>
    </row>
    <row r="15" spans="1:16">
      <c r="A15" s="149"/>
      <c r="B15" s="155" t="s">
        <v>181</v>
      </c>
      <c r="C15" s="151"/>
      <c r="D15" s="151"/>
      <c r="E15" s="151"/>
      <c r="F15" s="151"/>
      <c r="G15" s="151"/>
      <c r="H15" s="151">
        <v>0</v>
      </c>
      <c r="I15" s="151"/>
      <c r="J15" s="151"/>
      <c r="K15" s="151"/>
      <c r="L15" s="151"/>
      <c r="M15" s="151"/>
      <c r="N15" s="147"/>
      <c r="O15" s="147"/>
      <c r="P15" s="148">
        <f t="shared" si="1"/>
        <v>0</v>
      </c>
    </row>
    <row r="16" spans="1:16">
      <c r="A16" s="149"/>
      <c r="B16" s="156" t="s">
        <v>182</v>
      </c>
      <c r="C16" s="151">
        <v>50000</v>
      </c>
      <c r="D16" s="151"/>
      <c r="E16" s="151"/>
      <c r="F16" s="151"/>
      <c r="G16" s="151"/>
      <c r="H16" s="151">
        <v>50000</v>
      </c>
      <c r="I16" s="151"/>
      <c r="J16" s="151"/>
      <c r="K16" s="151"/>
      <c r="L16" s="151">
        <v>0</v>
      </c>
      <c r="M16" s="151"/>
      <c r="N16" s="147"/>
      <c r="O16" s="147"/>
      <c r="P16" s="148">
        <f t="shared" si="1"/>
        <v>100000</v>
      </c>
    </row>
    <row r="17" spans="1:16">
      <c r="A17" s="143">
        <v>224</v>
      </c>
      <c r="B17" s="144" t="s">
        <v>183</v>
      </c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5"/>
      <c r="N17" s="145"/>
      <c r="O17" s="145"/>
      <c r="P17" s="148">
        <f t="shared" si="1"/>
        <v>0</v>
      </c>
    </row>
    <row r="18" spans="1:16">
      <c r="A18" s="143">
        <v>225</v>
      </c>
      <c r="B18" s="144" t="s">
        <v>184</v>
      </c>
      <c r="C18" s="145">
        <f t="shared" ref="C18:O18" si="4">C19+C20</f>
        <v>0</v>
      </c>
      <c r="D18" s="145">
        <f t="shared" si="4"/>
        <v>0</v>
      </c>
      <c r="E18" s="145">
        <f t="shared" si="4"/>
        <v>0</v>
      </c>
      <c r="F18" s="145">
        <f t="shared" si="4"/>
        <v>0</v>
      </c>
      <c r="G18" s="145">
        <v>0</v>
      </c>
      <c r="H18" s="145">
        <f t="shared" si="4"/>
        <v>0</v>
      </c>
      <c r="I18" s="145">
        <f t="shared" si="4"/>
        <v>0</v>
      </c>
      <c r="J18" s="145">
        <f t="shared" si="4"/>
        <v>0</v>
      </c>
      <c r="K18" s="145">
        <f t="shared" si="4"/>
        <v>0</v>
      </c>
      <c r="L18" s="145">
        <f t="shared" si="4"/>
        <v>0</v>
      </c>
      <c r="M18" s="145">
        <f t="shared" si="4"/>
        <v>0</v>
      </c>
      <c r="N18" s="145">
        <f t="shared" si="4"/>
        <v>0</v>
      </c>
      <c r="O18" s="145">
        <f t="shared" si="4"/>
        <v>0</v>
      </c>
      <c r="P18" s="148">
        <f t="shared" si="1"/>
        <v>0</v>
      </c>
    </row>
    <row r="19" spans="1:16">
      <c r="A19" s="149"/>
      <c r="B19" s="157" t="s">
        <v>185</v>
      </c>
      <c r="C19" s="147"/>
      <c r="D19" s="147"/>
      <c r="E19" s="147"/>
      <c r="F19" s="147"/>
      <c r="G19" s="190">
        <v>0</v>
      </c>
      <c r="H19" s="147"/>
      <c r="I19" s="147">
        <v>0</v>
      </c>
      <c r="J19" s="147"/>
      <c r="K19" s="147"/>
      <c r="L19" s="147"/>
      <c r="M19" s="147"/>
      <c r="N19" s="147"/>
      <c r="O19" s="147"/>
      <c r="P19" s="148">
        <f t="shared" si="1"/>
        <v>0</v>
      </c>
    </row>
    <row r="20" spans="1:16">
      <c r="A20" s="149"/>
      <c r="B20" s="156" t="s">
        <v>186</v>
      </c>
      <c r="C20" s="147"/>
      <c r="D20" s="147"/>
      <c r="E20" s="147"/>
      <c r="F20" s="147"/>
      <c r="G20" s="147"/>
      <c r="H20" s="147"/>
      <c r="I20" s="147">
        <v>0</v>
      </c>
      <c r="J20" s="147"/>
      <c r="K20" s="147"/>
      <c r="L20" s="147"/>
      <c r="M20" s="158">
        <f>'[5]Расчет библ'!$F$11</f>
        <v>0</v>
      </c>
      <c r="N20" s="147"/>
      <c r="O20" s="147"/>
      <c r="P20" s="148">
        <f t="shared" si="1"/>
        <v>0</v>
      </c>
    </row>
    <row r="21" spans="1:16">
      <c r="A21" s="149">
        <v>226</v>
      </c>
      <c r="B21" s="144" t="s">
        <v>187</v>
      </c>
      <c r="C21" s="146">
        <f>C22+C23+C24+C25</f>
        <v>34000</v>
      </c>
      <c r="D21" s="146">
        <f t="shared" ref="D21:P21" si="5">D22+D23+D24+D25</f>
        <v>182771</v>
      </c>
      <c r="E21" s="146">
        <f t="shared" si="5"/>
        <v>0</v>
      </c>
      <c r="F21" s="146">
        <f t="shared" si="5"/>
        <v>0</v>
      </c>
      <c r="G21" s="146">
        <f t="shared" si="5"/>
        <v>95077</v>
      </c>
      <c r="H21" s="146">
        <f t="shared" si="5"/>
        <v>0</v>
      </c>
      <c r="I21" s="146">
        <f t="shared" si="5"/>
        <v>0</v>
      </c>
      <c r="J21" s="146">
        <f t="shared" si="5"/>
        <v>0</v>
      </c>
      <c r="K21" s="146">
        <f t="shared" si="5"/>
        <v>0</v>
      </c>
      <c r="L21" s="146">
        <f t="shared" si="5"/>
        <v>0</v>
      </c>
      <c r="M21" s="146">
        <f t="shared" si="5"/>
        <v>0</v>
      </c>
      <c r="N21" s="146">
        <f t="shared" si="5"/>
        <v>0</v>
      </c>
      <c r="O21" s="146">
        <f t="shared" si="5"/>
        <v>0</v>
      </c>
      <c r="P21" s="146">
        <f t="shared" si="5"/>
        <v>311848</v>
      </c>
    </row>
    <row r="22" spans="1:16" ht="14.25" customHeight="1">
      <c r="A22" s="149"/>
      <c r="B22" s="156" t="s">
        <v>188</v>
      </c>
      <c r="C22" s="147">
        <v>0</v>
      </c>
      <c r="D22" s="147">
        <v>0</v>
      </c>
      <c r="E22" s="147"/>
      <c r="F22" s="147"/>
      <c r="G22" s="147"/>
      <c r="H22" s="147"/>
      <c r="I22" s="147"/>
      <c r="J22" s="147"/>
      <c r="K22" s="147"/>
      <c r="L22" s="147"/>
      <c r="M22" s="147"/>
      <c r="N22" s="147"/>
      <c r="O22" s="147"/>
      <c r="P22" s="148">
        <f t="shared" si="1"/>
        <v>0</v>
      </c>
    </row>
    <row r="23" spans="1:16" ht="33" hidden="1" customHeight="1">
      <c r="A23" s="160"/>
      <c r="B23" s="161" t="s">
        <v>189</v>
      </c>
      <c r="C23" s="147"/>
      <c r="D23" s="147"/>
      <c r="E23" s="147"/>
      <c r="F23" s="147"/>
      <c r="G23" s="147"/>
      <c r="H23" s="147"/>
      <c r="I23" s="147"/>
      <c r="J23" s="147"/>
      <c r="K23" s="147"/>
      <c r="L23" s="159">
        <v>0</v>
      </c>
      <c r="M23" s="159">
        <v>0</v>
      </c>
      <c r="N23" s="159"/>
      <c r="O23" s="147"/>
      <c r="P23" s="148">
        <f t="shared" si="1"/>
        <v>0</v>
      </c>
    </row>
    <row r="24" spans="1:16">
      <c r="A24" s="160"/>
      <c r="B24" s="162" t="s">
        <v>190</v>
      </c>
      <c r="C24" s="158"/>
      <c r="D24" s="147">
        <v>182771</v>
      </c>
      <c r="E24" s="147"/>
      <c r="F24" s="147"/>
      <c r="G24" s="147">
        <v>95077</v>
      </c>
      <c r="H24" s="147"/>
      <c r="I24" s="147"/>
      <c r="J24" s="147"/>
      <c r="K24" s="147"/>
      <c r="L24" s="159"/>
      <c r="M24" s="159"/>
      <c r="N24" s="159"/>
      <c r="O24" s="147"/>
      <c r="P24" s="148">
        <f t="shared" si="1"/>
        <v>277848</v>
      </c>
    </row>
    <row r="25" spans="1:16">
      <c r="A25" s="160"/>
      <c r="B25" s="162" t="s">
        <v>120</v>
      </c>
      <c r="C25" s="158">
        <v>34000</v>
      </c>
      <c r="D25" s="147"/>
      <c r="E25" s="147"/>
      <c r="F25" s="147"/>
      <c r="G25" s="147"/>
      <c r="H25" s="147"/>
      <c r="I25" s="147"/>
      <c r="J25" s="147"/>
      <c r="K25" s="147"/>
      <c r="L25" s="159"/>
      <c r="M25" s="159"/>
      <c r="N25" s="159"/>
      <c r="O25" s="147"/>
      <c r="P25" s="148">
        <f t="shared" si="1"/>
        <v>34000</v>
      </c>
    </row>
    <row r="26" spans="1:16">
      <c r="A26" s="163">
        <v>263</v>
      </c>
      <c r="B26" s="164" t="s">
        <v>121</v>
      </c>
      <c r="C26" s="146"/>
      <c r="D26" s="159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48">
        <f t="shared" si="1"/>
        <v>0</v>
      </c>
    </row>
    <row r="27" spans="1:16" ht="14.25" customHeight="1">
      <c r="A27" s="163">
        <v>290</v>
      </c>
      <c r="B27" s="164" t="s">
        <v>122</v>
      </c>
      <c r="C27" s="146">
        <v>1000</v>
      </c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48">
        <f t="shared" si="1"/>
        <v>1000</v>
      </c>
    </row>
    <row r="28" spans="1:16" hidden="1">
      <c r="A28" s="163"/>
      <c r="B28" s="164"/>
      <c r="C28" s="146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48"/>
    </row>
    <row r="29" spans="1:16" hidden="1">
      <c r="A29" s="163"/>
      <c r="B29" s="164"/>
      <c r="C29" s="146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48"/>
    </row>
    <row r="30" spans="1:16">
      <c r="A30" s="163"/>
      <c r="B30" s="185" t="s">
        <v>234</v>
      </c>
      <c r="C30" s="146">
        <v>0</v>
      </c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87">
        <f>SUM(C30:O30)</f>
        <v>0</v>
      </c>
    </row>
    <row r="31" spans="1:16">
      <c r="A31" s="163"/>
      <c r="B31" s="185" t="s">
        <v>235</v>
      </c>
      <c r="C31" s="146">
        <v>0</v>
      </c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87">
        <f>SUM(C31:O31)</f>
        <v>0</v>
      </c>
    </row>
    <row r="32" spans="1:16" ht="14.25" customHeight="1">
      <c r="A32" s="143">
        <v>310</v>
      </c>
      <c r="B32" s="144" t="s">
        <v>191</v>
      </c>
      <c r="C32" s="159">
        <v>0</v>
      </c>
      <c r="D32" s="159">
        <f t="shared" ref="D32:O32" si="6">D33+D34</f>
        <v>0</v>
      </c>
      <c r="E32" s="159">
        <f t="shared" si="6"/>
        <v>0</v>
      </c>
      <c r="F32" s="159">
        <f t="shared" si="6"/>
        <v>0</v>
      </c>
      <c r="G32" s="159">
        <f t="shared" si="6"/>
        <v>0</v>
      </c>
      <c r="H32" s="159">
        <f t="shared" si="6"/>
        <v>0</v>
      </c>
      <c r="I32" s="159">
        <f t="shared" si="6"/>
        <v>0</v>
      </c>
      <c r="J32" s="159">
        <f t="shared" si="6"/>
        <v>0</v>
      </c>
      <c r="K32" s="159">
        <f t="shared" si="6"/>
        <v>0</v>
      </c>
      <c r="L32" s="159">
        <f t="shared" si="6"/>
        <v>0</v>
      </c>
      <c r="M32" s="159">
        <f t="shared" si="6"/>
        <v>0</v>
      </c>
      <c r="N32" s="159">
        <f t="shared" si="6"/>
        <v>0</v>
      </c>
      <c r="O32" s="159">
        <f t="shared" si="6"/>
        <v>0</v>
      </c>
      <c r="P32" s="148">
        <f t="shared" si="1"/>
        <v>0</v>
      </c>
    </row>
    <row r="33" spans="1:16" ht="1.5" hidden="1" customHeight="1">
      <c r="A33" s="160"/>
      <c r="B33" s="156" t="s">
        <v>192</v>
      </c>
      <c r="C33" s="158"/>
      <c r="D33" s="147"/>
      <c r="E33" s="147"/>
      <c r="F33" s="147"/>
      <c r="G33" s="147">
        <v>0</v>
      </c>
      <c r="H33" s="147"/>
      <c r="I33" s="147"/>
      <c r="J33" s="147"/>
      <c r="K33" s="147"/>
      <c r="L33" s="147"/>
      <c r="M33" s="147"/>
      <c r="N33" s="147"/>
      <c r="O33" s="147"/>
      <c r="P33" s="148">
        <f t="shared" si="1"/>
        <v>0</v>
      </c>
    </row>
    <row r="34" spans="1:16">
      <c r="A34" s="160"/>
      <c r="B34" s="156" t="s">
        <v>241</v>
      </c>
      <c r="C34" s="147"/>
      <c r="D34" s="147"/>
      <c r="E34" s="147"/>
      <c r="F34" s="147"/>
      <c r="G34" s="147"/>
      <c r="H34" s="147"/>
      <c r="I34" s="147"/>
      <c r="J34" s="147"/>
      <c r="K34" s="147"/>
      <c r="L34" s="159"/>
      <c r="M34" s="159"/>
      <c r="N34" s="159"/>
      <c r="O34" s="147"/>
      <c r="P34" s="148">
        <f t="shared" si="1"/>
        <v>0</v>
      </c>
    </row>
    <row r="35" spans="1:16" ht="14.25" customHeight="1">
      <c r="A35" s="143">
        <v>340</v>
      </c>
      <c r="B35" s="144" t="s">
        <v>193</v>
      </c>
      <c r="C35" s="159">
        <f>C36+C37+C38</f>
        <v>31466</v>
      </c>
      <c r="D35" s="159">
        <f t="shared" ref="D35:O35" si="7">D36+D37+D38</f>
        <v>0</v>
      </c>
      <c r="E35" s="159">
        <f t="shared" si="7"/>
        <v>0</v>
      </c>
      <c r="F35" s="159">
        <f t="shared" si="7"/>
        <v>0</v>
      </c>
      <c r="G35" s="159">
        <f t="shared" si="7"/>
        <v>0</v>
      </c>
      <c r="H35" s="159">
        <f t="shared" si="7"/>
        <v>0</v>
      </c>
      <c r="I35" s="159">
        <f t="shared" si="7"/>
        <v>0</v>
      </c>
      <c r="J35" s="159">
        <f t="shared" si="7"/>
        <v>0</v>
      </c>
      <c r="K35" s="159">
        <f t="shared" si="7"/>
        <v>0</v>
      </c>
      <c r="L35" s="159">
        <f t="shared" si="7"/>
        <v>0</v>
      </c>
      <c r="M35" s="159">
        <f t="shared" si="7"/>
        <v>0</v>
      </c>
      <c r="N35" s="159">
        <f t="shared" si="7"/>
        <v>0</v>
      </c>
      <c r="O35" s="159">
        <f t="shared" si="7"/>
        <v>0</v>
      </c>
      <c r="P35" s="148">
        <f t="shared" si="1"/>
        <v>31466</v>
      </c>
    </row>
    <row r="36" spans="1:16" hidden="1">
      <c r="A36" s="160"/>
      <c r="B36" s="165" t="s">
        <v>194</v>
      </c>
      <c r="C36" s="147">
        <v>0</v>
      </c>
      <c r="D36" s="147"/>
      <c r="E36" s="147"/>
      <c r="F36" s="147"/>
      <c r="G36" s="147"/>
      <c r="H36" s="147"/>
      <c r="I36" s="147"/>
      <c r="J36" s="147"/>
      <c r="K36" s="147"/>
      <c r="L36" s="147"/>
      <c r="M36" s="147"/>
      <c r="N36" s="147"/>
      <c r="O36" s="147"/>
      <c r="P36" s="148">
        <f t="shared" si="1"/>
        <v>0</v>
      </c>
    </row>
    <row r="37" spans="1:16" hidden="1">
      <c r="A37" s="160"/>
      <c r="B37" s="166" t="s">
        <v>195</v>
      </c>
      <c r="C37" s="147">
        <v>0</v>
      </c>
      <c r="D37" s="147"/>
      <c r="E37" s="147"/>
      <c r="F37" s="147"/>
      <c r="G37" s="147"/>
      <c r="H37" s="147"/>
      <c r="I37" s="147"/>
      <c r="J37" s="147"/>
      <c r="K37" s="147"/>
      <c r="L37" s="158"/>
      <c r="M37" s="158"/>
      <c r="N37" s="147"/>
      <c r="O37" s="147"/>
      <c r="P37" s="148">
        <f t="shared" si="1"/>
        <v>0</v>
      </c>
    </row>
    <row r="38" spans="1:16">
      <c r="A38" s="160"/>
      <c r="B38" s="166" t="s">
        <v>196</v>
      </c>
      <c r="C38" s="158">
        <v>31466</v>
      </c>
      <c r="D38" s="147"/>
      <c r="E38" s="147"/>
      <c r="F38" s="147"/>
      <c r="G38" s="147">
        <v>0</v>
      </c>
      <c r="H38" s="147"/>
      <c r="I38" s="147"/>
      <c r="J38" s="147"/>
      <c r="K38" s="147"/>
      <c r="L38" s="167">
        <v>0</v>
      </c>
      <c r="M38" s="167">
        <v>0</v>
      </c>
      <c r="N38" s="167"/>
      <c r="O38" s="147"/>
      <c r="P38" s="148">
        <f t="shared" si="1"/>
        <v>31466</v>
      </c>
    </row>
    <row r="39" spans="1:16">
      <c r="A39" s="168"/>
      <c r="B39" s="169" t="s">
        <v>197</v>
      </c>
      <c r="C39" s="170">
        <f t="shared" ref="C39:P39" si="8">C5+C6+C9+C10+C11+C14+C17+C18+C21+C26+C27+C32+C35</f>
        <v>984546</v>
      </c>
      <c r="D39" s="170">
        <f t="shared" si="8"/>
        <v>182771</v>
      </c>
      <c r="E39" s="170">
        <f t="shared" si="8"/>
        <v>0</v>
      </c>
      <c r="F39" s="170">
        <f t="shared" si="8"/>
        <v>61000</v>
      </c>
      <c r="G39" s="170">
        <f t="shared" si="8"/>
        <v>95077</v>
      </c>
      <c r="H39" s="170">
        <f t="shared" si="8"/>
        <v>50000</v>
      </c>
      <c r="I39" s="170">
        <f t="shared" si="8"/>
        <v>0</v>
      </c>
      <c r="J39" s="170">
        <f t="shared" si="8"/>
        <v>0</v>
      </c>
      <c r="K39" s="170">
        <f t="shared" si="8"/>
        <v>0</v>
      </c>
      <c r="L39" s="170">
        <f t="shared" si="8"/>
        <v>699285</v>
      </c>
      <c r="M39" s="170">
        <f t="shared" si="8"/>
        <v>0</v>
      </c>
      <c r="N39" s="170">
        <f t="shared" si="8"/>
        <v>0</v>
      </c>
      <c r="O39" s="170">
        <f t="shared" si="8"/>
        <v>0</v>
      </c>
      <c r="P39" s="170">
        <f t="shared" si="8"/>
        <v>2072679</v>
      </c>
    </row>
    <row r="40" spans="1:16">
      <c r="A40" s="16"/>
      <c r="B40" s="171"/>
      <c r="C40" s="172"/>
      <c r="D40" s="16"/>
      <c r="E40" s="16"/>
      <c r="F40" s="16"/>
      <c r="G40" s="16"/>
      <c r="H40" s="16"/>
      <c r="I40" s="16"/>
      <c r="J40" s="16"/>
      <c r="K40" s="16"/>
      <c r="O40" s="173"/>
      <c r="P40" s="174"/>
    </row>
    <row r="41" spans="1:16">
      <c r="A41" s="247" t="s">
        <v>242</v>
      </c>
      <c r="B41" s="247"/>
      <c r="C41" s="247"/>
      <c r="D41" s="247"/>
      <c r="E41" s="247"/>
      <c r="F41" s="247"/>
      <c r="G41" s="247"/>
      <c r="H41" s="247"/>
      <c r="I41" s="247"/>
      <c r="J41" s="247"/>
      <c r="K41" s="247"/>
      <c r="L41" s="247"/>
      <c r="M41" s="247"/>
      <c r="N41" s="247"/>
      <c r="O41" s="247"/>
      <c r="P41" s="247"/>
    </row>
    <row r="42" spans="1:16">
      <c r="A42" s="247"/>
      <c r="B42" s="247"/>
      <c r="C42" s="247"/>
      <c r="D42" s="247"/>
      <c r="E42" s="247"/>
      <c r="F42" s="247"/>
      <c r="G42" s="247"/>
      <c r="H42" s="247"/>
      <c r="I42" s="247"/>
      <c r="J42" s="247"/>
      <c r="K42" s="247"/>
      <c r="L42" s="247"/>
      <c r="M42" s="247"/>
      <c r="N42" s="247"/>
      <c r="O42" s="247"/>
      <c r="P42" s="247"/>
    </row>
  </sheetData>
  <mergeCells count="16">
    <mergeCell ref="P3:P4"/>
    <mergeCell ref="A41:P41"/>
    <mergeCell ref="A42:P42"/>
    <mergeCell ref="A1:P1"/>
    <mergeCell ref="A3:A4"/>
    <mergeCell ref="B3:B4"/>
    <mergeCell ref="C3:C4"/>
    <mergeCell ref="D3:D4"/>
    <mergeCell ref="E3:E4"/>
    <mergeCell ref="F3:F4"/>
    <mergeCell ref="G3:J3"/>
    <mergeCell ref="K3:K4"/>
    <mergeCell ref="L3:L4"/>
    <mergeCell ref="M3:M4"/>
    <mergeCell ref="N3:N4"/>
    <mergeCell ref="O3:O4"/>
  </mergeCells>
  <pageMargins left="0.7" right="0.7" top="0.42" bottom="0.75" header="0.3" footer="0.3"/>
  <pageSetup paperSize="9" orientation="landscape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14" sqref="H14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Прилож1</vt:lpstr>
      <vt:lpstr>Прилож3</vt:lpstr>
      <vt:lpstr>Прилож4</vt:lpstr>
      <vt:lpstr>Прилож5</vt:lpstr>
      <vt:lpstr>Сводная смета</vt:lpstr>
      <vt:lpstr>Расч. пок.</vt:lpstr>
      <vt:lpstr>Лист3</vt:lpstr>
      <vt:lpstr>Прилож5!Область_печати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2018-02-14T13:27:59Z</dcterms:modified>
</cp:coreProperties>
</file>